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Ranking FAP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'Ranking FAP'!$C$1:$N$75</definedName>
  </definedNames>
  <calcPr calcId="144525"/>
</workbook>
</file>

<file path=xl/calcChain.xml><?xml version="1.0" encoding="utf-8"?>
<calcChain xmlns="http://schemas.openxmlformats.org/spreadsheetml/2006/main">
  <c r="N73" i="4" l="1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6" i="4"/>
  <c r="N5" i="4"/>
  <c r="N4" i="4"/>
  <c r="N3" i="4"/>
</calcChain>
</file>

<file path=xl/sharedStrings.xml><?xml version="1.0" encoding="utf-8"?>
<sst xmlns="http://schemas.openxmlformats.org/spreadsheetml/2006/main" count="474" uniqueCount="157">
  <si>
    <t>N°</t>
  </si>
  <si>
    <t>ATLETA</t>
  </si>
  <si>
    <t>ENTRENADOR</t>
  </si>
  <si>
    <t>ENTIDAD O INSTITUCION REPRESENTATIVA</t>
  </si>
  <si>
    <t>FECHA NAC.</t>
  </si>
  <si>
    <t>DNI</t>
  </si>
  <si>
    <t>DIVISION</t>
  </si>
  <si>
    <t>REGISTRO OFICIAL</t>
  </si>
  <si>
    <t>% PARAMETRO</t>
  </si>
  <si>
    <t>NACIONAL</t>
  </si>
  <si>
    <t>INTERNACIONAL</t>
  </si>
  <si>
    <t>CATEGORIA</t>
  </si>
  <si>
    <t>P. CORP.</t>
  </si>
  <si>
    <t>ARRANQUE</t>
  </si>
  <si>
    <t>ENVION</t>
  </si>
  <si>
    <t>TOTAL</t>
  </si>
  <si>
    <t>FECHA</t>
  </si>
  <si>
    <t>SUB 15</t>
  </si>
  <si>
    <t>SUB 17</t>
  </si>
  <si>
    <t>SUB 20</t>
  </si>
  <si>
    <t>ABSOLUTO</t>
  </si>
  <si>
    <t>SUDA</t>
  </si>
  <si>
    <t>PANA</t>
  </si>
  <si>
    <t>Guillermina Altamirano</t>
  </si>
  <si>
    <t>Claudio Henschke</t>
  </si>
  <si>
    <t>Federacion Metropolitana de Pesas</t>
  </si>
  <si>
    <t>Cadete</t>
  </si>
  <si>
    <t>F45</t>
  </si>
  <si>
    <t>*</t>
  </si>
  <si>
    <t>Ludmila Gerzel</t>
  </si>
  <si>
    <t>Gabriel Gomez Franco</t>
  </si>
  <si>
    <t>C.A. Sarmiento - Chaco</t>
  </si>
  <si>
    <t>Juvenil</t>
  </si>
  <si>
    <t>F49</t>
  </si>
  <si>
    <t>Brisa Clara San Martín</t>
  </si>
  <si>
    <t>Juan Belluscio</t>
  </si>
  <si>
    <t>Federacion Bonaerense de Pesas</t>
  </si>
  <si>
    <t>Magdalena Ríos</t>
  </si>
  <si>
    <t>Gabriel Coto</t>
  </si>
  <si>
    <t>CEPAR - Rio Grande</t>
  </si>
  <si>
    <t>María Sol Moya</t>
  </si>
  <si>
    <t>**</t>
  </si>
  <si>
    <t> Sofia Baez</t>
  </si>
  <si>
    <t>Rodrigo Godoy</t>
  </si>
  <si>
    <t>F55</t>
  </si>
  <si>
    <t>Caren Dominguez</t>
  </si>
  <si>
    <t>Roman Gorosito</t>
  </si>
  <si>
    <t>C.A. San Jorge - Santa Fe</t>
  </si>
  <si>
    <t>Magali Vega</t>
  </si>
  <si>
    <t> 46965866</t>
  </si>
  <si>
    <t>Menor</t>
  </si>
  <si>
    <t>Abril Quiroga</t>
  </si>
  <si>
    <t>Tatiana Ullua</t>
  </si>
  <si>
    <t>Mayor</t>
  </si>
  <si>
    <t>F59</t>
  </si>
  <si>
    <t>Leila María Slowik</t>
  </si>
  <si>
    <t>Martina Mendoza</t>
  </si>
  <si>
    <t>Micaela Vega</t>
  </si>
  <si>
    <t>Nicolas Solito</t>
  </si>
  <si>
    <t>Milena Madelein Ayala</t>
  </si>
  <si>
    <t>Javier Saez</t>
  </si>
  <si>
    <t>Asoc. Chaqueña de Pesas</t>
  </si>
  <si>
    <t>Kiara Natali Francos</t>
  </si>
  <si>
    <t>Bruno Beatini</t>
  </si>
  <si>
    <t>EDA - Aceria</t>
  </si>
  <si>
    <t xml:space="preserve">Morena Veliz </t>
  </si>
  <si>
    <t>Victoria Caminata</t>
  </si>
  <si>
    <t>Maria Luz Casadevall</t>
  </si>
  <si>
    <t>F64</t>
  </si>
  <si>
    <t>Lucila Ruiz Diaz</t>
  </si>
  <si>
    <t>Daniel Gonzalez</t>
  </si>
  <si>
    <t xml:space="preserve">Evelin Aponte </t>
  </si>
  <si>
    <t>Brian Delmenico</t>
  </si>
  <si>
    <t>EDA - Pyrros Gim</t>
  </si>
  <si>
    <t> Bianca Otero</t>
  </si>
  <si>
    <t>Milagros Reyes</t>
  </si>
  <si>
    <t>Hugo Nediani</t>
  </si>
  <si>
    <t>EDA - Hugo's Team</t>
  </si>
  <si>
    <t xml:space="preserve">Joana Valeria Palacios </t>
  </si>
  <si>
    <t>Hugo Palacios</t>
  </si>
  <si>
    <t>EDA - Rosario</t>
  </si>
  <si>
    <t>F71</t>
  </si>
  <si>
    <t>Katherina Szebun</t>
  </si>
  <si>
    <t>Luis Lagos</t>
  </si>
  <si>
    <t>EDA - Bariloche</t>
  </si>
  <si>
    <t>Giuliana Velo</t>
  </si>
  <si>
    <t>Julia Lovera</t>
  </si>
  <si>
    <t>Lourdes Pintor</t>
  </si>
  <si>
    <t>Agustina Tozzeto</t>
  </si>
  <si>
    <t>F76</t>
  </si>
  <si>
    <t xml:space="preserve"> Ernestina Francisconi </t>
  </si>
  <si>
    <t>Valentina Meynet</t>
  </si>
  <si>
    <t>F81</t>
  </si>
  <si>
    <t>Ramiro Palumbo</t>
  </si>
  <si>
    <t>M49</t>
  </si>
  <si>
    <t xml:space="preserve">Tobías Ruiz Díaz </t>
  </si>
  <si>
    <t>Guillermo Solito</t>
  </si>
  <si>
    <t>M55</t>
  </si>
  <si>
    <t>Ignacio Aguirre</t>
  </si>
  <si>
    <t>Francisco Maidana</t>
  </si>
  <si>
    <t>M61</t>
  </si>
  <si>
    <t>Juan Ignacio Bustamante</t>
  </si>
  <si>
    <t>Jimenes Nahuel Carlos Daniel</t>
  </si>
  <si>
    <t>Marcelo Fernandez</t>
  </si>
  <si>
    <t>Corrientes Pesas</t>
  </si>
  <si>
    <t>M67</t>
  </si>
  <si>
    <t> Valentin Vitullo</t>
  </si>
  <si>
    <t>Santiago Barrera Grunewald</t>
  </si>
  <si>
    <t>Lautaro Ávalos</t>
  </si>
  <si>
    <t> Alvaro Esteche</t>
  </si>
  <si>
    <t>Pablo Russomanno</t>
  </si>
  <si>
    <t>Mateo Miciulevicius</t>
  </si>
  <si>
    <t>Federico D'Alessio</t>
  </si>
  <si>
    <t>Esteban Santa Cruz</t>
  </si>
  <si>
    <t>Lucas Mateo Sale</t>
  </si>
  <si>
    <t>Mariano Agustín Calabro</t>
  </si>
  <si>
    <t>Mariano Pardo</t>
  </si>
  <si>
    <t>Halterados - Tucuman</t>
  </si>
  <si>
    <t>M73</t>
  </si>
  <si>
    <t>Joaquín Dorado</t>
  </si>
  <si>
    <t>López Franco</t>
  </si>
  <si>
    <t>Tomas Bravo</t>
  </si>
  <si>
    <t xml:space="preserve">Gimenez Lucas </t>
  </si>
  <si>
    <t>Facundo Palavecino</t>
  </si>
  <si>
    <t>EDA - Las Breñas</t>
  </si>
  <si>
    <t>Alejo Ocampo Budeguer</t>
  </si>
  <si>
    <t>Ariel Galeano</t>
  </si>
  <si>
    <t>M81</t>
  </si>
  <si>
    <t>Dante Pizzuti</t>
  </si>
  <si>
    <t>Santiago Pérez</t>
  </si>
  <si>
    <t>Alejo Gómez Franco</t>
  </si>
  <si>
    <t>Rodrigo Aranda</t>
  </si>
  <si>
    <t>Ismael Ovejero</t>
  </si>
  <si>
    <t>Ramiro Olivera Delfino</t>
  </si>
  <si>
    <t>Nicolas Rivero</t>
  </si>
  <si>
    <t>Juan Ignacio Blanco Martins</t>
  </si>
  <si>
    <t>Oscar Blanco</t>
  </si>
  <si>
    <t>Uriel Peña</t>
  </si>
  <si>
    <t>Maximiliano Kienitz</t>
  </si>
  <si>
    <t>M89</t>
  </si>
  <si>
    <t>Leonel Oviedo</t>
  </si>
  <si>
    <t>Francisco Teodoro Giorgio</t>
  </si>
  <si>
    <t>Mariano Rodriguez</t>
  </si>
  <si>
    <t>Cristian Bodirikyan</t>
  </si>
  <si>
    <t>Joaquin Eluney Mesa</t>
  </si>
  <si>
    <t>Ramiro Anselmi</t>
  </si>
  <si>
    <t>Joaquín Jones</t>
  </si>
  <si>
    <t>M96</t>
  </si>
  <si>
    <t>Sebastián Rodrigo Cochet</t>
  </si>
  <si>
    <t>M102</t>
  </si>
  <si>
    <t> Nahuel Urabayen</t>
  </si>
  <si>
    <t>M109</t>
  </si>
  <si>
    <t>Enrique Couturier</t>
  </si>
  <si>
    <t>Federico D´Alessio</t>
  </si>
  <si>
    <t>M+109</t>
  </si>
  <si>
    <t> Agustin Ramiro Palacios</t>
  </si>
  <si>
    <t xml:space="preserve"> Marcos Eliseo Helou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</si>
</sst>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/>
    <xf numFmtId="0" fontId="0" fillId="0" borderId="23" xfId="0" applyFill="1" applyBorder="1"/>
    <xf numFmtId="14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/>
    <xf numFmtId="14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14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/>
    <xf numFmtId="0" fontId="0" fillId="0" borderId="1" xfId="0" applyBorder="1"/>
    <xf numFmtId="0" fontId="0" fillId="0" borderId="30" xfId="0" applyBorder="1"/>
    <xf numFmtId="0" fontId="0" fillId="0" borderId="31" xfId="0" applyBorder="1"/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1" xfId="0" applyFont="1" applyBorder="1"/>
    <xf numFmtId="0" fontId="0" fillId="0" borderId="24" xfId="0" applyBorder="1"/>
    <xf numFmtId="0" fontId="0" fillId="0" borderId="25" xfId="0" applyBorder="1"/>
    <xf numFmtId="0" fontId="0" fillId="0" borderId="35" xfId="0" applyBorder="1" applyAlignment="1">
      <alignment horizontal="center"/>
    </xf>
    <xf numFmtId="0" fontId="0" fillId="0" borderId="35" xfId="0" applyFill="1" applyBorder="1"/>
    <xf numFmtId="0" fontId="0" fillId="0" borderId="9" xfId="0" applyBorder="1"/>
    <xf numFmtId="0" fontId="0" fillId="0" borderId="36" xfId="0" applyBorder="1"/>
    <xf numFmtId="14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/>
    <xf numFmtId="0" fontId="0" fillId="0" borderId="0" xfId="0" applyFill="1"/>
    <xf numFmtId="0" fontId="0" fillId="0" borderId="35" xfId="0" applyBorder="1"/>
    <xf numFmtId="0" fontId="2" fillId="0" borderId="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9" xfId="0" applyFill="1" applyBorder="1"/>
    <xf numFmtId="0" fontId="0" fillId="0" borderId="36" xfId="0" applyFill="1" applyBorder="1"/>
    <xf numFmtId="14" fontId="0" fillId="0" borderId="37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Fill="1" applyBorder="1"/>
    <xf numFmtId="14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/>
    <xf numFmtId="0" fontId="0" fillId="0" borderId="2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 wrapText="1"/>
    </xf>
    <xf numFmtId="2" fontId="0" fillId="0" borderId="38" xfId="0" applyNumberForma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3" fontId="0" fillId="0" borderId="3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14" fontId="0" fillId="0" borderId="25" xfId="0" applyNumberForma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ill="1" applyBorder="1" applyAlignme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46" xfId="0" applyBorder="1"/>
    <xf numFmtId="0" fontId="0" fillId="0" borderId="14" xfId="0" applyBorder="1"/>
    <xf numFmtId="1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4" fontId="0" fillId="0" borderId="30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/>
    <xf numFmtId="0" fontId="0" fillId="0" borderId="12" xfId="0" applyBorder="1"/>
    <xf numFmtId="14" fontId="0" fillId="0" borderId="50" xfId="0" applyNumberForma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32" xfId="0" applyBorder="1"/>
    <xf numFmtId="0" fontId="0" fillId="0" borderId="34" xfId="0" applyBorder="1"/>
    <xf numFmtId="2" fontId="1" fillId="0" borderId="52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/>
    <xf numFmtId="0" fontId="0" fillId="0" borderId="42" xfId="0" applyBorder="1"/>
    <xf numFmtId="0" fontId="0" fillId="0" borderId="44" xfId="0" applyBorder="1"/>
    <xf numFmtId="0" fontId="0" fillId="0" borderId="44" xfId="0" applyBorder="1" applyAlignment="1">
      <alignment horizontal="center"/>
    </xf>
    <xf numFmtId="14" fontId="0" fillId="0" borderId="41" xfId="0" applyNumberForma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/>
    <xf numFmtId="0" fontId="0" fillId="0" borderId="27" xfId="0" applyFill="1" applyBorder="1"/>
    <xf numFmtId="0" fontId="0" fillId="0" borderId="27" xfId="0" applyBorder="1"/>
    <xf numFmtId="0" fontId="0" fillId="0" borderId="55" xfId="0" applyBorder="1"/>
    <xf numFmtId="0" fontId="0" fillId="0" borderId="37" xfId="0" applyBorder="1"/>
    <xf numFmtId="0" fontId="0" fillId="0" borderId="1" xfId="0" applyFill="1" applyBorder="1" applyAlignment="1">
      <alignment horizontal="center"/>
    </xf>
    <xf numFmtId="0" fontId="0" fillId="0" borderId="32" xfId="0" applyFill="1" applyBorder="1"/>
    <xf numFmtId="0" fontId="0" fillId="0" borderId="31" xfId="0" applyFill="1" applyBorder="1"/>
    <xf numFmtId="14" fontId="0" fillId="0" borderId="32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 vertical="center" wrapText="1"/>
    </xf>
    <xf numFmtId="14" fontId="0" fillId="0" borderId="3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/>
    <xf numFmtId="14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center" wrapText="1"/>
    </xf>
    <xf numFmtId="14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0" fillId="0" borderId="37" xfId="0" applyFill="1" applyBorder="1"/>
    <xf numFmtId="0" fontId="0" fillId="0" borderId="7" xfId="0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31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0" fontId="0" fillId="0" borderId="20" xfId="0" applyFill="1" applyBorder="1"/>
    <xf numFmtId="14" fontId="0" fillId="0" borderId="9" xfId="0" applyNumberFormat="1" applyFill="1" applyBorder="1" applyAlignment="1">
      <alignment horizontal="center" vertical="center"/>
    </xf>
    <xf numFmtId="14" fontId="0" fillId="0" borderId="36" xfId="0" applyNumberFormat="1" applyFill="1" applyBorder="1" applyAlignment="1">
      <alignment horizontal="center"/>
    </xf>
    <xf numFmtId="0" fontId="0" fillId="0" borderId="2" xfId="0" applyBorder="1"/>
    <xf numFmtId="14" fontId="0" fillId="0" borderId="3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6" xfId="0" applyFill="1" applyBorder="1" applyAlignment="1">
      <alignment horizontal="left" vertical="center" wrapText="1"/>
    </xf>
    <xf numFmtId="3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left" vertical="center" wrapText="1"/>
    </xf>
    <xf numFmtId="3" fontId="0" fillId="0" borderId="38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/>
    <xf numFmtId="0" fontId="0" fillId="0" borderId="5" xfId="0" applyBorder="1"/>
    <xf numFmtId="14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0" fillId="0" borderId="56" xfId="0" applyFill="1" applyBorder="1"/>
    <xf numFmtId="0" fontId="0" fillId="0" borderId="24" xfId="0" applyFill="1" applyBorder="1"/>
    <xf numFmtId="14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/>
    <xf numFmtId="14" fontId="0" fillId="0" borderId="3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47" xfId="0" applyFill="1" applyBorder="1" applyAlignment="1"/>
    <xf numFmtId="0" fontId="0" fillId="3" borderId="48" xfId="0" applyFill="1" applyBorder="1" applyAlignment="1"/>
    <xf numFmtId="0" fontId="0" fillId="3" borderId="4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zoomScale="70" zoomScaleNormal="70" workbookViewId="0">
      <selection activeCell="H21" sqref="H21"/>
    </sheetView>
  </sheetViews>
  <sheetFormatPr baseColWidth="10" defaultRowHeight="15" x14ac:dyDescent="0.25"/>
  <cols>
    <col min="1" max="1" width="4" style="305" bestFit="1" customWidth="1"/>
    <col min="2" max="2" width="35.85546875" bestFit="1" customWidth="1"/>
    <col min="3" max="3" width="24" bestFit="1" customWidth="1"/>
    <col min="4" max="4" width="40.85546875" customWidth="1"/>
    <col min="5" max="5" width="14.28515625" style="306" customWidth="1"/>
    <col min="6" max="6" width="12.85546875" style="307" customWidth="1"/>
    <col min="7" max="8" width="11.42578125" style="305"/>
    <col min="9" max="9" width="8.5703125" style="308" bestFit="1" customWidth="1"/>
    <col min="10" max="10" width="11.140625" bestFit="1" customWidth="1"/>
    <col min="11" max="11" width="9.42578125" customWidth="1"/>
    <col min="12" max="12" width="8.42578125" style="309" customWidth="1"/>
    <col min="13" max="13" width="12" style="306" bestFit="1" customWidth="1"/>
    <col min="14" max="14" width="12" style="308" customWidth="1"/>
    <col min="15" max="16" width="9.7109375" style="305" bestFit="1" customWidth="1"/>
    <col min="17" max="17" width="10.140625" style="305" bestFit="1" customWidth="1"/>
    <col min="18" max="18" width="14.85546875" style="305" bestFit="1" customWidth="1"/>
    <col min="19" max="19" width="8.28515625" style="305" bestFit="1" customWidth="1"/>
    <col min="20" max="20" width="8.28515625" style="305" customWidth="1"/>
  </cols>
  <sheetData>
    <row r="1" spans="1:20" ht="15.75" customHeight="1" thickBot="1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6" t="s">
        <v>7</v>
      </c>
      <c r="I1" s="7"/>
      <c r="J1" s="7"/>
      <c r="K1" s="7"/>
      <c r="L1" s="7"/>
      <c r="M1" s="8"/>
      <c r="N1" s="9" t="s">
        <v>8</v>
      </c>
      <c r="O1" s="10" t="s">
        <v>9</v>
      </c>
      <c r="P1" s="11"/>
      <c r="Q1" s="11"/>
      <c r="R1" s="12"/>
      <c r="S1" s="10" t="s">
        <v>10</v>
      </c>
      <c r="T1" s="12"/>
    </row>
    <row r="2" spans="1:20" ht="15.75" customHeight="1" thickBot="1" x14ac:dyDescent="0.3">
      <c r="A2" s="13"/>
      <c r="B2" s="14"/>
      <c r="C2" s="13"/>
      <c r="D2" s="15"/>
      <c r="E2" s="16"/>
      <c r="F2" s="17"/>
      <c r="G2" s="13"/>
      <c r="H2" s="18" t="s">
        <v>11</v>
      </c>
      <c r="I2" s="19" t="s">
        <v>12</v>
      </c>
      <c r="J2" s="20" t="s">
        <v>13</v>
      </c>
      <c r="K2" s="21" t="s">
        <v>14</v>
      </c>
      <c r="L2" s="21" t="s">
        <v>15</v>
      </c>
      <c r="M2" s="22" t="s">
        <v>16</v>
      </c>
      <c r="N2" s="23"/>
      <c r="O2" s="24" t="s">
        <v>17</v>
      </c>
      <c r="P2" s="25" t="s">
        <v>18</v>
      </c>
      <c r="Q2" s="25" t="s">
        <v>19</v>
      </c>
      <c r="R2" s="26" t="s">
        <v>20</v>
      </c>
      <c r="S2" s="27" t="s">
        <v>21</v>
      </c>
      <c r="T2" s="28" t="s">
        <v>22</v>
      </c>
    </row>
    <row r="3" spans="1:20" ht="15.75" customHeight="1" thickBot="1" x14ac:dyDescent="0.35">
      <c r="A3" s="29">
        <v>1</v>
      </c>
      <c r="B3" s="30" t="s">
        <v>23</v>
      </c>
      <c r="C3" s="31" t="s">
        <v>24</v>
      </c>
      <c r="D3" s="32" t="s">
        <v>25</v>
      </c>
      <c r="E3" s="33">
        <v>38293</v>
      </c>
      <c r="F3" s="34">
        <v>46095784</v>
      </c>
      <c r="G3" s="35" t="s">
        <v>26</v>
      </c>
      <c r="H3" s="36" t="s">
        <v>27</v>
      </c>
      <c r="I3" s="37">
        <v>44.2</v>
      </c>
      <c r="J3" s="38">
        <v>42</v>
      </c>
      <c r="K3" s="38">
        <v>60</v>
      </c>
      <c r="L3" s="39">
        <v>102</v>
      </c>
      <c r="M3" s="40">
        <v>44268</v>
      </c>
      <c r="N3" s="41">
        <f>(L3/1.78)</f>
        <v>57.303370786516851</v>
      </c>
      <c r="O3" s="42"/>
      <c r="P3" s="43" t="s">
        <v>28</v>
      </c>
      <c r="Q3" s="43"/>
      <c r="R3" s="44"/>
      <c r="S3" s="45"/>
      <c r="T3" s="46"/>
    </row>
    <row r="4" spans="1:20" ht="16.5" customHeight="1" x14ac:dyDescent="0.3">
      <c r="A4" s="47">
        <v>1</v>
      </c>
      <c r="B4" s="48" t="s">
        <v>29</v>
      </c>
      <c r="C4" s="49" t="s">
        <v>30</v>
      </c>
      <c r="D4" s="50" t="s">
        <v>31</v>
      </c>
      <c r="E4" s="51">
        <v>36990</v>
      </c>
      <c r="F4" s="52">
        <v>43598759</v>
      </c>
      <c r="G4" s="53" t="s">
        <v>32</v>
      </c>
      <c r="H4" s="54" t="s">
        <v>33</v>
      </c>
      <c r="I4" s="55">
        <v>48.1</v>
      </c>
      <c r="J4" s="56">
        <v>61</v>
      </c>
      <c r="K4" s="56">
        <v>76</v>
      </c>
      <c r="L4" s="57">
        <v>137</v>
      </c>
      <c r="M4" s="58">
        <v>44268</v>
      </c>
      <c r="N4" s="59">
        <f t="shared" ref="N4:N6" si="0">(L4/2.03)</f>
        <v>67.487684729064043</v>
      </c>
      <c r="O4" s="60"/>
      <c r="P4" s="61"/>
      <c r="Q4" s="62" t="s">
        <v>28</v>
      </c>
      <c r="R4" s="63" t="s">
        <v>28</v>
      </c>
      <c r="S4" s="64"/>
      <c r="T4" s="65"/>
    </row>
    <row r="5" spans="1:20" ht="16.5" customHeight="1" x14ac:dyDescent="0.3">
      <c r="A5" s="47">
        <v>2</v>
      </c>
      <c r="B5" s="48" t="s">
        <v>34</v>
      </c>
      <c r="C5" s="49" t="s">
        <v>35</v>
      </c>
      <c r="D5" s="50" t="s">
        <v>36</v>
      </c>
      <c r="E5" s="51">
        <v>37617</v>
      </c>
      <c r="F5" s="52">
        <v>46281638</v>
      </c>
      <c r="G5" s="53" t="s">
        <v>32</v>
      </c>
      <c r="H5" s="54" t="s">
        <v>33</v>
      </c>
      <c r="I5" s="55"/>
      <c r="J5" s="56">
        <v>55</v>
      </c>
      <c r="K5" s="56">
        <v>60</v>
      </c>
      <c r="L5" s="57">
        <v>115</v>
      </c>
      <c r="M5" s="58">
        <v>44268</v>
      </c>
      <c r="N5" s="59">
        <f t="shared" si="0"/>
        <v>56.650246305418726</v>
      </c>
      <c r="O5" s="60"/>
      <c r="P5" s="61"/>
      <c r="Q5" s="62"/>
      <c r="R5" s="63"/>
      <c r="S5" s="64"/>
      <c r="T5" s="65"/>
    </row>
    <row r="6" spans="1:20" ht="16.5" customHeight="1" x14ac:dyDescent="0.3">
      <c r="A6" s="47">
        <v>3</v>
      </c>
      <c r="B6" s="48" t="s">
        <v>37</v>
      </c>
      <c r="C6" s="49" t="s">
        <v>38</v>
      </c>
      <c r="D6" s="50" t="s">
        <v>39</v>
      </c>
      <c r="E6" s="51">
        <v>37450</v>
      </c>
      <c r="F6" s="52">
        <v>44344425</v>
      </c>
      <c r="G6" s="53" t="s">
        <v>32</v>
      </c>
      <c r="H6" s="54" t="s">
        <v>33</v>
      </c>
      <c r="I6" s="55">
        <v>47.5</v>
      </c>
      <c r="J6" s="56">
        <v>52</v>
      </c>
      <c r="K6" s="56">
        <v>58</v>
      </c>
      <c r="L6" s="57">
        <v>110</v>
      </c>
      <c r="M6" s="58">
        <v>44268</v>
      </c>
      <c r="N6" s="59">
        <f t="shared" si="0"/>
        <v>54.187192118226605</v>
      </c>
      <c r="O6" s="60"/>
      <c r="P6" s="61"/>
      <c r="Q6" s="62"/>
      <c r="R6" s="63"/>
      <c r="S6" s="64"/>
      <c r="T6" s="65"/>
    </row>
    <row r="7" spans="1:20" ht="15" customHeight="1" thickBot="1" x14ac:dyDescent="0.35">
      <c r="A7" s="47">
        <v>4</v>
      </c>
      <c r="B7" s="48" t="s">
        <v>40</v>
      </c>
      <c r="C7" s="49" t="s">
        <v>24</v>
      </c>
      <c r="D7" s="50" t="s">
        <v>25</v>
      </c>
      <c r="E7" s="51">
        <v>36899</v>
      </c>
      <c r="F7" s="52">
        <v>43078723</v>
      </c>
      <c r="G7" s="53" t="s">
        <v>32</v>
      </c>
      <c r="H7" s="54" t="s">
        <v>33</v>
      </c>
      <c r="I7" s="55">
        <v>48.6</v>
      </c>
      <c r="J7" s="56" t="s">
        <v>28</v>
      </c>
      <c r="K7" s="56">
        <v>78</v>
      </c>
      <c r="L7" s="57" t="s">
        <v>41</v>
      </c>
      <c r="M7" s="58">
        <v>44268</v>
      </c>
      <c r="N7" s="59" t="s">
        <v>28</v>
      </c>
      <c r="O7" s="60"/>
      <c r="P7" s="61"/>
      <c r="Q7" s="62"/>
      <c r="R7" s="63"/>
      <c r="S7" s="64"/>
      <c r="T7" s="65"/>
    </row>
    <row r="8" spans="1:20" ht="15.75" customHeight="1" x14ac:dyDescent="0.3">
      <c r="A8" s="66">
        <v>1</v>
      </c>
      <c r="B8" s="67" t="s">
        <v>42</v>
      </c>
      <c r="C8" s="68" t="s">
        <v>43</v>
      </c>
      <c r="D8" s="69" t="s">
        <v>36</v>
      </c>
      <c r="E8" s="70">
        <v>38109</v>
      </c>
      <c r="F8" s="71">
        <v>47280796</v>
      </c>
      <c r="G8" s="72" t="s">
        <v>26</v>
      </c>
      <c r="H8" s="73" t="s">
        <v>44</v>
      </c>
      <c r="I8" s="74">
        <v>55</v>
      </c>
      <c r="J8" s="75">
        <v>63</v>
      </c>
      <c r="K8" s="75">
        <v>74</v>
      </c>
      <c r="L8" s="76">
        <v>137</v>
      </c>
      <c r="M8" s="77">
        <v>44268</v>
      </c>
      <c r="N8" s="78">
        <f>(L8/2.21)</f>
        <v>61.990950226244344</v>
      </c>
      <c r="O8" s="79"/>
      <c r="P8" s="80" t="s">
        <v>28</v>
      </c>
      <c r="Q8" s="80" t="s">
        <v>28</v>
      </c>
      <c r="R8" s="81"/>
      <c r="S8" s="82"/>
      <c r="T8" s="83"/>
    </row>
    <row r="9" spans="1:20" ht="15" customHeight="1" x14ac:dyDescent="0.3">
      <c r="A9" s="47">
        <v>2</v>
      </c>
      <c r="B9" s="48" t="s">
        <v>45</v>
      </c>
      <c r="C9" s="49" t="s">
        <v>46</v>
      </c>
      <c r="D9" s="50" t="s">
        <v>47</v>
      </c>
      <c r="E9" s="51">
        <v>38559</v>
      </c>
      <c r="F9" s="84">
        <v>46763818</v>
      </c>
      <c r="G9" s="85" t="s">
        <v>26</v>
      </c>
      <c r="H9" s="54" t="s">
        <v>44</v>
      </c>
      <c r="I9" s="55"/>
      <c r="J9" s="56">
        <v>50</v>
      </c>
      <c r="K9" s="56">
        <v>69</v>
      </c>
      <c r="L9" s="57">
        <v>119</v>
      </c>
      <c r="M9" s="86">
        <v>44268</v>
      </c>
      <c r="N9" s="59">
        <f>(L9/2.21)</f>
        <v>53.846153846153847</v>
      </c>
      <c r="O9" s="87"/>
      <c r="P9" s="62" t="s">
        <v>28</v>
      </c>
      <c r="Q9" s="62"/>
      <c r="R9" s="63"/>
      <c r="S9" s="88"/>
      <c r="T9" s="89"/>
    </row>
    <row r="10" spans="1:20" ht="15" customHeight="1" x14ac:dyDescent="0.3">
      <c r="A10" s="47">
        <v>3</v>
      </c>
      <c r="B10" s="48" t="s">
        <v>48</v>
      </c>
      <c r="C10" s="49" t="s">
        <v>46</v>
      </c>
      <c r="D10" s="50" t="s">
        <v>47</v>
      </c>
      <c r="E10" s="51">
        <v>38720</v>
      </c>
      <c r="F10" s="84" t="s">
        <v>49</v>
      </c>
      <c r="G10" s="85" t="s">
        <v>50</v>
      </c>
      <c r="H10" s="54" t="s">
        <v>44</v>
      </c>
      <c r="I10" s="55"/>
      <c r="J10" s="56">
        <v>50</v>
      </c>
      <c r="K10" s="56">
        <v>67</v>
      </c>
      <c r="L10" s="57">
        <v>117</v>
      </c>
      <c r="M10" s="86">
        <v>44268</v>
      </c>
      <c r="N10" s="59">
        <f t="shared" ref="N10:N11" si="1">(L10/2.21)</f>
        <v>52.941176470588239</v>
      </c>
      <c r="O10" s="64" t="s">
        <v>28</v>
      </c>
      <c r="P10" s="62" t="s">
        <v>28</v>
      </c>
      <c r="Q10" s="62"/>
      <c r="R10" s="63"/>
      <c r="S10" s="88"/>
      <c r="T10" s="89"/>
    </row>
    <row r="11" spans="1:20" ht="15" customHeight="1" thickBot="1" x14ac:dyDescent="0.35">
      <c r="A11" s="47">
        <v>4</v>
      </c>
      <c r="B11" s="48" t="s">
        <v>51</v>
      </c>
      <c r="C11" s="49" t="s">
        <v>46</v>
      </c>
      <c r="D11" s="50" t="s">
        <v>47</v>
      </c>
      <c r="E11" s="51">
        <v>39421</v>
      </c>
      <c r="F11" s="84">
        <v>48063956</v>
      </c>
      <c r="G11" s="85" t="s">
        <v>50</v>
      </c>
      <c r="H11" s="54" t="s">
        <v>44</v>
      </c>
      <c r="I11" s="55"/>
      <c r="J11" s="56">
        <v>43</v>
      </c>
      <c r="K11" s="56">
        <v>55</v>
      </c>
      <c r="L11" s="57">
        <v>98</v>
      </c>
      <c r="M11" s="86">
        <v>44268</v>
      </c>
      <c r="N11" s="59">
        <f t="shared" si="1"/>
        <v>44.343891402714931</v>
      </c>
      <c r="O11" s="64" t="s">
        <v>28</v>
      </c>
      <c r="P11" s="62"/>
      <c r="Q11" s="62"/>
      <c r="R11" s="63"/>
      <c r="S11" s="88"/>
      <c r="T11" s="89"/>
    </row>
    <row r="12" spans="1:20" ht="15" customHeight="1" x14ac:dyDescent="0.3">
      <c r="A12" s="66">
        <v>1</v>
      </c>
      <c r="B12" s="90" t="s">
        <v>52</v>
      </c>
      <c r="C12" s="91" t="s">
        <v>24</v>
      </c>
      <c r="D12" s="92" t="s">
        <v>25</v>
      </c>
      <c r="E12" s="70">
        <v>33717</v>
      </c>
      <c r="F12" s="93">
        <v>36741862</v>
      </c>
      <c r="G12" s="94" t="s">
        <v>53</v>
      </c>
      <c r="H12" s="73" t="s">
        <v>54</v>
      </c>
      <c r="I12" s="74">
        <v>59</v>
      </c>
      <c r="J12" s="75">
        <v>85</v>
      </c>
      <c r="K12" s="75">
        <v>103</v>
      </c>
      <c r="L12" s="76">
        <v>188</v>
      </c>
      <c r="M12" s="95">
        <v>44268</v>
      </c>
      <c r="N12" s="78">
        <f>(L12/2.32)</f>
        <v>81.034482758620697</v>
      </c>
      <c r="O12" s="96"/>
      <c r="P12" s="97"/>
      <c r="Q12" s="97"/>
      <c r="R12" s="81" t="s">
        <v>28</v>
      </c>
      <c r="S12" s="82" t="s">
        <v>28</v>
      </c>
      <c r="T12" s="98"/>
    </row>
    <row r="13" spans="1:20" ht="15" customHeight="1" x14ac:dyDescent="0.3">
      <c r="A13" s="47">
        <v>2</v>
      </c>
      <c r="B13" s="99" t="s">
        <v>55</v>
      </c>
      <c r="C13" s="100" t="s">
        <v>35</v>
      </c>
      <c r="D13" s="50" t="s">
        <v>36</v>
      </c>
      <c r="E13" s="51">
        <v>35117</v>
      </c>
      <c r="F13" s="52">
        <v>39465425</v>
      </c>
      <c r="G13" s="53" t="s">
        <v>53</v>
      </c>
      <c r="H13" s="54" t="s">
        <v>54</v>
      </c>
      <c r="I13" s="55"/>
      <c r="J13" s="56">
        <v>75</v>
      </c>
      <c r="K13" s="56">
        <v>90</v>
      </c>
      <c r="L13" s="57">
        <v>165</v>
      </c>
      <c r="M13" s="58">
        <v>44268</v>
      </c>
      <c r="N13" s="59">
        <f>(L13/2.32)</f>
        <v>71.120689655172413</v>
      </c>
      <c r="O13" s="60"/>
      <c r="P13" s="61"/>
      <c r="Q13" s="61"/>
      <c r="R13" s="63" t="s">
        <v>28</v>
      </c>
      <c r="S13" s="64"/>
      <c r="T13" s="65"/>
    </row>
    <row r="14" spans="1:20" ht="15" customHeight="1" x14ac:dyDescent="0.3">
      <c r="A14" s="47">
        <v>3</v>
      </c>
      <c r="B14" s="99" t="s">
        <v>56</v>
      </c>
      <c r="C14" s="100" t="s">
        <v>24</v>
      </c>
      <c r="D14" s="50" t="s">
        <v>25</v>
      </c>
      <c r="E14" s="51">
        <v>37225</v>
      </c>
      <c r="F14" s="52">
        <v>43902226</v>
      </c>
      <c r="G14" s="53" t="s">
        <v>32</v>
      </c>
      <c r="H14" s="54" t="s">
        <v>54</v>
      </c>
      <c r="I14" s="55">
        <v>56.5</v>
      </c>
      <c r="J14" s="56">
        <v>73</v>
      </c>
      <c r="K14" s="56">
        <v>90</v>
      </c>
      <c r="L14" s="57">
        <v>163</v>
      </c>
      <c r="M14" s="58">
        <v>44268</v>
      </c>
      <c r="N14" s="59">
        <f t="shared" ref="N14:N19" si="2">(L14/2.32)</f>
        <v>70.258620689655174</v>
      </c>
      <c r="O14" s="60"/>
      <c r="P14" s="61"/>
      <c r="Q14" s="62" t="s">
        <v>28</v>
      </c>
      <c r="R14" s="63" t="s">
        <v>28</v>
      </c>
      <c r="S14" s="64" t="s">
        <v>28</v>
      </c>
      <c r="T14" s="63"/>
    </row>
    <row r="15" spans="1:20" s="118" customFormat="1" ht="15" customHeight="1" x14ac:dyDescent="0.3">
      <c r="A15" s="101">
        <v>4</v>
      </c>
      <c r="B15" s="102" t="s">
        <v>57</v>
      </c>
      <c r="C15" s="103" t="s">
        <v>58</v>
      </c>
      <c r="D15" s="104" t="s">
        <v>36</v>
      </c>
      <c r="E15" s="105">
        <v>36127</v>
      </c>
      <c r="F15" s="106">
        <v>41582761</v>
      </c>
      <c r="G15" s="107" t="s">
        <v>53</v>
      </c>
      <c r="H15" s="108" t="s">
        <v>54</v>
      </c>
      <c r="I15" s="109"/>
      <c r="J15" s="110">
        <v>60</v>
      </c>
      <c r="K15" s="110">
        <v>80</v>
      </c>
      <c r="L15" s="111">
        <v>140</v>
      </c>
      <c r="M15" s="112">
        <v>44268</v>
      </c>
      <c r="N15" s="59">
        <f t="shared" si="2"/>
        <v>60.344827586206904</v>
      </c>
      <c r="O15" s="113"/>
      <c r="P15" s="114"/>
      <c r="Q15" s="114"/>
      <c r="R15" s="115"/>
      <c r="S15" s="116"/>
      <c r="T15" s="117"/>
    </row>
    <row r="16" spans="1:20" s="118" customFormat="1" ht="15" customHeight="1" x14ac:dyDescent="0.3">
      <c r="A16" s="101">
        <v>5</v>
      </c>
      <c r="B16" s="119" t="s">
        <v>59</v>
      </c>
      <c r="C16" s="103" t="s">
        <v>60</v>
      </c>
      <c r="D16" s="104" t="s">
        <v>61</v>
      </c>
      <c r="E16" s="105">
        <v>38980</v>
      </c>
      <c r="F16" s="106">
        <v>47525814</v>
      </c>
      <c r="G16" s="107" t="s">
        <v>50</v>
      </c>
      <c r="H16" s="108" t="s">
        <v>54</v>
      </c>
      <c r="I16" s="109"/>
      <c r="J16" s="110">
        <v>62</v>
      </c>
      <c r="K16" s="110">
        <v>73</v>
      </c>
      <c r="L16" s="111">
        <v>135</v>
      </c>
      <c r="M16" s="112">
        <v>44268</v>
      </c>
      <c r="N16" s="59">
        <f t="shared" si="2"/>
        <v>58.189655172413794</v>
      </c>
      <c r="O16" s="120" t="s">
        <v>28</v>
      </c>
      <c r="P16" s="121" t="s">
        <v>28</v>
      </c>
      <c r="Q16" s="121"/>
      <c r="R16" s="115"/>
      <c r="S16" s="116"/>
      <c r="T16" s="117"/>
    </row>
    <row r="17" spans="1:27" ht="15" customHeight="1" x14ac:dyDescent="0.3">
      <c r="A17" s="101">
        <v>6</v>
      </c>
      <c r="B17" s="102" t="s">
        <v>62</v>
      </c>
      <c r="C17" s="122" t="s">
        <v>63</v>
      </c>
      <c r="D17" s="123" t="s">
        <v>64</v>
      </c>
      <c r="E17" s="124">
        <v>38852</v>
      </c>
      <c r="F17" s="125">
        <v>47209126</v>
      </c>
      <c r="G17" s="126" t="s">
        <v>50</v>
      </c>
      <c r="H17" s="127" t="s">
        <v>54</v>
      </c>
      <c r="I17" s="128"/>
      <c r="J17" s="129">
        <v>56</v>
      </c>
      <c r="K17" s="129">
        <v>70</v>
      </c>
      <c r="L17" s="130">
        <v>126</v>
      </c>
      <c r="M17" s="131">
        <v>44268</v>
      </c>
      <c r="N17" s="59">
        <f t="shared" si="2"/>
        <v>54.310344827586214</v>
      </c>
      <c r="O17" s="120" t="s">
        <v>28</v>
      </c>
      <c r="P17" s="121" t="s">
        <v>28</v>
      </c>
      <c r="Q17" s="121"/>
      <c r="R17" s="115"/>
      <c r="S17" s="116"/>
      <c r="T17" s="117"/>
    </row>
    <row r="18" spans="1:27" ht="15" customHeight="1" x14ac:dyDescent="0.3">
      <c r="A18" s="101">
        <v>7</v>
      </c>
      <c r="B18" s="102" t="s">
        <v>65</v>
      </c>
      <c r="C18" s="122" t="s">
        <v>43</v>
      </c>
      <c r="D18" s="123" t="s">
        <v>36</v>
      </c>
      <c r="E18" s="124">
        <v>38922</v>
      </c>
      <c r="F18" s="125">
        <v>47401569</v>
      </c>
      <c r="G18" s="126" t="s">
        <v>50</v>
      </c>
      <c r="H18" s="127" t="s">
        <v>54</v>
      </c>
      <c r="I18" s="128">
        <v>58</v>
      </c>
      <c r="J18" s="129">
        <v>50</v>
      </c>
      <c r="K18" s="129">
        <v>65</v>
      </c>
      <c r="L18" s="130">
        <v>115</v>
      </c>
      <c r="M18" s="131">
        <v>44268</v>
      </c>
      <c r="N18" s="59">
        <f t="shared" si="2"/>
        <v>49.568965517241381</v>
      </c>
      <c r="O18" s="120" t="s">
        <v>28</v>
      </c>
      <c r="P18" s="121"/>
      <c r="Q18" s="121"/>
      <c r="R18" s="115"/>
      <c r="S18" s="132"/>
      <c r="T18" s="133"/>
    </row>
    <row r="19" spans="1:27" ht="15" customHeight="1" thickBot="1" x14ac:dyDescent="0.35">
      <c r="A19" s="134">
        <v>8</v>
      </c>
      <c r="B19" s="135" t="s">
        <v>66</v>
      </c>
      <c r="C19" s="136" t="s">
        <v>35</v>
      </c>
      <c r="D19" s="137" t="s">
        <v>36</v>
      </c>
      <c r="E19" s="138">
        <v>38299</v>
      </c>
      <c r="F19" s="139">
        <v>95071113</v>
      </c>
      <c r="G19" s="140" t="s">
        <v>26</v>
      </c>
      <c r="H19" s="141" t="s">
        <v>54</v>
      </c>
      <c r="I19" s="142">
        <v>55.5</v>
      </c>
      <c r="J19" s="143">
        <v>50</v>
      </c>
      <c r="K19" s="143">
        <v>60</v>
      </c>
      <c r="L19" s="144">
        <v>110</v>
      </c>
      <c r="M19" s="145">
        <v>44268</v>
      </c>
      <c r="N19" s="146">
        <f t="shared" si="2"/>
        <v>47.413793103448278</v>
      </c>
      <c r="O19" s="147"/>
      <c r="P19" s="148"/>
      <c r="Q19" s="148"/>
      <c r="R19" s="149"/>
      <c r="S19" s="150"/>
      <c r="T19" s="151"/>
    </row>
    <row r="20" spans="1:27" ht="15" customHeight="1" x14ac:dyDescent="0.3">
      <c r="A20" s="47">
        <v>1</v>
      </c>
      <c r="B20" s="99" t="s">
        <v>67</v>
      </c>
      <c r="C20" s="100" t="s">
        <v>46</v>
      </c>
      <c r="D20" s="50" t="s">
        <v>47</v>
      </c>
      <c r="E20" s="51">
        <v>36967</v>
      </c>
      <c r="F20" s="52">
        <v>43234628</v>
      </c>
      <c r="G20" s="152" t="s">
        <v>32</v>
      </c>
      <c r="H20" s="54" t="s">
        <v>68</v>
      </c>
      <c r="I20" s="55"/>
      <c r="J20" s="56">
        <v>93</v>
      </c>
      <c r="K20" s="56">
        <v>110</v>
      </c>
      <c r="L20" s="57">
        <v>203</v>
      </c>
      <c r="M20" s="86">
        <v>44268</v>
      </c>
      <c r="N20" s="59">
        <f>(L20/2.45)</f>
        <v>82.857142857142847</v>
      </c>
      <c r="O20" s="87"/>
      <c r="P20" s="61"/>
      <c r="Q20" s="62" t="s">
        <v>28</v>
      </c>
      <c r="R20" s="63" t="s">
        <v>28</v>
      </c>
      <c r="S20" s="88" t="s">
        <v>28</v>
      </c>
      <c r="T20" s="153" t="s">
        <v>28</v>
      </c>
    </row>
    <row r="21" spans="1:27" ht="15" customHeight="1" x14ac:dyDescent="0.3">
      <c r="A21" s="47">
        <v>2</v>
      </c>
      <c r="B21" s="99" t="s">
        <v>69</v>
      </c>
      <c r="C21" s="100" t="s">
        <v>70</v>
      </c>
      <c r="D21" s="50" t="s">
        <v>36</v>
      </c>
      <c r="E21" s="51">
        <v>37352</v>
      </c>
      <c r="F21" s="52">
        <v>43917714</v>
      </c>
      <c r="G21" s="152" t="s">
        <v>32</v>
      </c>
      <c r="H21" s="54" t="s">
        <v>68</v>
      </c>
      <c r="I21" s="55"/>
      <c r="J21" s="56">
        <v>76</v>
      </c>
      <c r="K21" s="56">
        <v>94</v>
      </c>
      <c r="L21" s="57">
        <v>170</v>
      </c>
      <c r="M21" s="86">
        <v>44268</v>
      </c>
      <c r="N21" s="59">
        <f t="shared" ref="N21:N24" si="3">(L21/2.45)</f>
        <v>69.387755102040813</v>
      </c>
      <c r="O21" s="87"/>
      <c r="P21" s="61"/>
      <c r="Q21" s="62" t="s">
        <v>28</v>
      </c>
      <c r="R21" s="63" t="s">
        <v>28</v>
      </c>
      <c r="S21" s="88"/>
      <c r="T21" s="89"/>
    </row>
    <row r="22" spans="1:27" ht="15" customHeight="1" x14ac:dyDescent="0.3">
      <c r="A22" s="47">
        <v>3</v>
      </c>
      <c r="B22" s="99" t="s">
        <v>71</v>
      </c>
      <c r="C22" s="100" t="s">
        <v>72</v>
      </c>
      <c r="D22" s="154" t="s">
        <v>73</v>
      </c>
      <c r="E22" s="51">
        <v>37034</v>
      </c>
      <c r="F22" s="84">
        <v>43425166</v>
      </c>
      <c r="G22" s="155" t="s">
        <v>32</v>
      </c>
      <c r="H22" s="156" t="s">
        <v>68</v>
      </c>
      <c r="I22" s="157"/>
      <c r="J22" s="158">
        <v>64</v>
      </c>
      <c r="K22" s="158">
        <v>80</v>
      </c>
      <c r="L22" s="159">
        <v>144</v>
      </c>
      <c r="M22" s="160">
        <v>44268</v>
      </c>
      <c r="N22" s="59">
        <f t="shared" si="3"/>
        <v>58.775510204081627</v>
      </c>
      <c r="O22" s="87"/>
      <c r="P22" s="61"/>
      <c r="Q22" s="62"/>
      <c r="R22" s="63"/>
      <c r="S22" s="88"/>
      <c r="T22" s="89"/>
    </row>
    <row r="23" spans="1:27" ht="15" customHeight="1" x14ac:dyDescent="0.3">
      <c r="A23" s="47">
        <v>4</v>
      </c>
      <c r="B23" s="99" t="s">
        <v>74</v>
      </c>
      <c r="C23" s="100" t="s">
        <v>38</v>
      </c>
      <c r="D23" s="154" t="s">
        <v>39</v>
      </c>
      <c r="E23" s="51">
        <v>37841</v>
      </c>
      <c r="F23" s="84">
        <v>45167885</v>
      </c>
      <c r="G23" s="155" t="s">
        <v>32</v>
      </c>
      <c r="H23" s="156" t="s">
        <v>68</v>
      </c>
      <c r="I23" s="157">
        <v>63.1</v>
      </c>
      <c r="J23" s="158">
        <v>59</v>
      </c>
      <c r="K23" s="158">
        <v>65</v>
      </c>
      <c r="L23" s="159">
        <v>124</v>
      </c>
      <c r="M23" s="160">
        <v>44268</v>
      </c>
      <c r="N23" s="59">
        <f t="shared" si="3"/>
        <v>50.612244897959179</v>
      </c>
      <c r="O23" s="87"/>
      <c r="P23" s="61"/>
      <c r="Q23" s="62"/>
      <c r="R23" s="63"/>
      <c r="S23" s="88"/>
      <c r="T23" s="89"/>
    </row>
    <row r="24" spans="1:27" ht="15" customHeight="1" thickBot="1" x14ac:dyDescent="0.35">
      <c r="A24" s="101">
        <v>5</v>
      </c>
      <c r="B24" s="119" t="s">
        <v>75</v>
      </c>
      <c r="C24" s="103" t="s">
        <v>76</v>
      </c>
      <c r="D24" s="161" t="s">
        <v>77</v>
      </c>
      <c r="E24" s="105">
        <v>39308</v>
      </c>
      <c r="F24" s="162">
        <v>48215071</v>
      </c>
      <c r="G24" s="163" t="s">
        <v>50</v>
      </c>
      <c r="H24" s="156" t="s">
        <v>68</v>
      </c>
      <c r="I24" s="157">
        <v>61.6</v>
      </c>
      <c r="J24" s="158">
        <v>43</v>
      </c>
      <c r="K24" s="158">
        <v>52</v>
      </c>
      <c r="L24" s="159">
        <v>95</v>
      </c>
      <c r="M24" s="160">
        <v>44268</v>
      </c>
      <c r="N24" s="59">
        <f t="shared" si="3"/>
        <v>38.775510204081627</v>
      </c>
      <c r="O24" s="116"/>
      <c r="P24" s="121"/>
      <c r="Q24" s="121"/>
      <c r="R24" s="115"/>
      <c r="S24" s="116"/>
      <c r="T24" s="117"/>
    </row>
    <row r="25" spans="1:27" ht="16.5" customHeight="1" x14ac:dyDescent="0.3">
      <c r="A25" s="66">
        <v>1</v>
      </c>
      <c r="B25" s="90" t="s">
        <v>78</v>
      </c>
      <c r="C25" s="91" t="s">
        <v>79</v>
      </c>
      <c r="D25" s="69" t="s">
        <v>80</v>
      </c>
      <c r="E25" s="70">
        <v>35377</v>
      </c>
      <c r="F25" s="71">
        <v>40037408</v>
      </c>
      <c r="G25" s="164" t="s">
        <v>53</v>
      </c>
      <c r="H25" s="73" t="s">
        <v>81</v>
      </c>
      <c r="I25" s="74"/>
      <c r="J25" s="75">
        <v>91</v>
      </c>
      <c r="K25" s="75">
        <v>110</v>
      </c>
      <c r="L25" s="76">
        <v>201</v>
      </c>
      <c r="M25" s="95">
        <v>44268</v>
      </c>
      <c r="N25" s="78">
        <f t="shared" ref="N25:N29" si="4">(L25/2.61)</f>
        <v>77.011494252873561</v>
      </c>
      <c r="O25" s="96"/>
      <c r="P25" s="97"/>
      <c r="Q25" s="97"/>
      <c r="R25" s="81" t="s">
        <v>28</v>
      </c>
      <c r="S25" s="165" t="s">
        <v>28</v>
      </c>
      <c r="T25" s="166"/>
    </row>
    <row r="26" spans="1:27" ht="16.5" customHeight="1" x14ac:dyDescent="0.3">
      <c r="A26" s="47">
        <v>2</v>
      </c>
      <c r="B26" s="99" t="s">
        <v>82</v>
      </c>
      <c r="C26" s="100" t="s">
        <v>83</v>
      </c>
      <c r="D26" s="154" t="s">
        <v>84</v>
      </c>
      <c r="E26" s="167">
        <v>37396</v>
      </c>
      <c r="F26" s="84">
        <v>43948292</v>
      </c>
      <c r="G26" s="155" t="s">
        <v>32</v>
      </c>
      <c r="H26" s="54" t="s">
        <v>81</v>
      </c>
      <c r="I26" s="55">
        <v>68.5</v>
      </c>
      <c r="J26" s="56">
        <v>78</v>
      </c>
      <c r="K26" s="56">
        <v>95</v>
      </c>
      <c r="L26" s="57">
        <v>173</v>
      </c>
      <c r="M26" s="86">
        <v>44275</v>
      </c>
      <c r="N26" s="59">
        <f t="shared" si="4"/>
        <v>66.283524904214559</v>
      </c>
      <c r="O26" s="87"/>
      <c r="P26" s="61"/>
      <c r="Q26" s="62" t="s">
        <v>28</v>
      </c>
      <c r="R26" s="63" t="s">
        <v>28</v>
      </c>
      <c r="S26" s="168"/>
      <c r="T26" s="65"/>
    </row>
    <row r="27" spans="1:27" ht="16.5" customHeight="1" x14ac:dyDescent="0.3">
      <c r="A27" s="47">
        <v>3</v>
      </c>
      <c r="B27" s="99" t="s">
        <v>85</v>
      </c>
      <c r="C27" s="100" t="s">
        <v>24</v>
      </c>
      <c r="D27" s="50" t="s">
        <v>25</v>
      </c>
      <c r="E27" s="167">
        <v>35685</v>
      </c>
      <c r="F27" s="52">
        <v>40675173</v>
      </c>
      <c r="G27" s="152" t="s">
        <v>53</v>
      </c>
      <c r="H27" s="54" t="s">
        <v>81</v>
      </c>
      <c r="I27" s="55">
        <v>68.599999999999994</v>
      </c>
      <c r="J27" s="56">
        <v>68</v>
      </c>
      <c r="K27" s="56">
        <v>87</v>
      </c>
      <c r="L27" s="57">
        <v>155</v>
      </c>
      <c r="M27" s="86">
        <v>44268</v>
      </c>
      <c r="N27" s="59">
        <f t="shared" si="4"/>
        <v>59.38697318007663</v>
      </c>
      <c r="O27" s="87"/>
      <c r="P27" s="61"/>
      <c r="Q27" s="61"/>
      <c r="R27" s="63"/>
      <c r="S27" s="168"/>
      <c r="T27" s="65"/>
    </row>
    <row r="28" spans="1:27" ht="16.5" customHeight="1" x14ac:dyDescent="0.3">
      <c r="A28" s="101">
        <v>4</v>
      </c>
      <c r="B28" s="119" t="s">
        <v>86</v>
      </c>
      <c r="C28" s="103" t="s">
        <v>46</v>
      </c>
      <c r="D28" s="50" t="s">
        <v>47</v>
      </c>
      <c r="E28" s="169">
        <v>39312</v>
      </c>
      <c r="F28" s="106">
        <v>47923058</v>
      </c>
      <c r="G28" s="170" t="s">
        <v>50</v>
      </c>
      <c r="H28" s="108" t="s">
        <v>81</v>
      </c>
      <c r="I28" s="109"/>
      <c r="J28" s="110">
        <v>51</v>
      </c>
      <c r="K28" s="110">
        <v>72</v>
      </c>
      <c r="L28" s="111">
        <v>123</v>
      </c>
      <c r="M28" s="160">
        <v>44268</v>
      </c>
      <c r="N28" s="59">
        <f t="shared" si="4"/>
        <v>47.1264367816092</v>
      </c>
      <c r="O28" s="116" t="s">
        <v>28</v>
      </c>
      <c r="P28" s="121"/>
      <c r="Q28" s="121"/>
      <c r="R28" s="115"/>
      <c r="S28" s="171"/>
      <c r="T28" s="133"/>
      <c r="V28" s="172"/>
      <c r="W28" s="172"/>
      <c r="X28" s="172"/>
      <c r="Y28" s="172"/>
      <c r="Z28" s="172"/>
      <c r="AA28" s="172"/>
    </row>
    <row r="29" spans="1:27" ht="16.5" customHeight="1" thickBot="1" x14ac:dyDescent="0.35">
      <c r="A29" s="101">
        <v>5</v>
      </c>
      <c r="B29" s="119" t="s">
        <v>87</v>
      </c>
      <c r="C29" s="103" t="s">
        <v>43</v>
      </c>
      <c r="D29" s="104" t="s">
        <v>36</v>
      </c>
      <c r="E29" s="105">
        <v>39366</v>
      </c>
      <c r="F29" s="106">
        <v>48310548</v>
      </c>
      <c r="G29" s="170" t="s">
        <v>50</v>
      </c>
      <c r="H29" s="108" t="s">
        <v>81</v>
      </c>
      <c r="I29" s="109">
        <v>68</v>
      </c>
      <c r="J29" s="110">
        <v>47</v>
      </c>
      <c r="K29" s="110">
        <v>62</v>
      </c>
      <c r="L29" s="111">
        <v>109</v>
      </c>
      <c r="M29" s="160">
        <v>44268</v>
      </c>
      <c r="N29" s="59">
        <f t="shared" si="4"/>
        <v>41.762452107279692</v>
      </c>
      <c r="O29" s="116"/>
      <c r="P29" s="121"/>
      <c r="Q29" s="121"/>
      <c r="R29" s="115"/>
      <c r="S29" s="116"/>
      <c r="T29" s="117"/>
    </row>
    <row r="30" spans="1:27" ht="15" customHeight="1" x14ac:dyDescent="0.3">
      <c r="A30" s="173">
        <v>1</v>
      </c>
      <c r="B30" s="174" t="s">
        <v>88</v>
      </c>
      <c r="C30" s="175" t="s">
        <v>72</v>
      </c>
      <c r="D30" s="176" t="s">
        <v>73</v>
      </c>
      <c r="E30" s="177">
        <v>37715</v>
      </c>
      <c r="F30" s="178">
        <v>44761882</v>
      </c>
      <c r="G30" s="179" t="s">
        <v>32</v>
      </c>
      <c r="H30" s="180" t="s">
        <v>89</v>
      </c>
      <c r="I30" s="181"/>
      <c r="J30" s="182">
        <v>60</v>
      </c>
      <c r="K30" s="182">
        <v>80</v>
      </c>
      <c r="L30" s="183">
        <v>140</v>
      </c>
      <c r="M30" s="184">
        <v>44268</v>
      </c>
      <c r="N30" s="185">
        <f>(L30/2.72)</f>
        <v>51.470588235294116</v>
      </c>
      <c r="O30" s="186"/>
      <c r="P30" s="187"/>
      <c r="Q30" s="188"/>
      <c r="R30" s="189"/>
      <c r="S30" s="190"/>
      <c r="T30" s="189"/>
    </row>
    <row r="31" spans="1:27" ht="15" customHeight="1" thickBot="1" x14ac:dyDescent="0.35">
      <c r="A31" s="101">
        <v>2</v>
      </c>
      <c r="B31" s="119" t="s">
        <v>90</v>
      </c>
      <c r="C31" s="103" t="s">
        <v>72</v>
      </c>
      <c r="D31" s="104" t="s">
        <v>73</v>
      </c>
      <c r="E31" s="105">
        <v>38031</v>
      </c>
      <c r="F31" s="106">
        <v>45507141</v>
      </c>
      <c r="G31" s="107" t="s">
        <v>26</v>
      </c>
      <c r="H31" s="108" t="s">
        <v>89</v>
      </c>
      <c r="I31" s="109"/>
      <c r="J31" s="110">
        <v>57</v>
      </c>
      <c r="K31" s="110">
        <v>66</v>
      </c>
      <c r="L31" s="111">
        <v>123</v>
      </c>
      <c r="M31" s="160">
        <v>44268</v>
      </c>
      <c r="N31" s="191">
        <f>(L31/2.72)</f>
        <v>45.220588235294116</v>
      </c>
      <c r="O31" s="192"/>
      <c r="P31" s="121"/>
      <c r="Q31" s="121"/>
      <c r="R31" s="115"/>
      <c r="S31" s="116"/>
      <c r="T31" s="115"/>
    </row>
    <row r="32" spans="1:27" ht="15" customHeight="1" thickBot="1" x14ac:dyDescent="0.35">
      <c r="A32" s="66">
        <v>1</v>
      </c>
      <c r="B32" s="90" t="s">
        <v>91</v>
      </c>
      <c r="C32" s="91" t="s">
        <v>63</v>
      </c>
      <c r="D32" s="92" t="s">
        <v>64</v>
      </c>
      <c r="E32" s="193">
        <v>39138</v>
      </c>
      <c r="F32" s="93">
        <v>47761660</v>
      </c>
      <c r="G32" s="94" t="s">
        <v>50</v>
      </c>
      <c r="H32" s="73" t="s">
        <v>92</v>
      </c>
      <c r="I32" s="74"/>
      <c r="J32" s="75">
        <v>64</v>
      </c>
      <c r="K32" s="75">
        <v>72</v>
      </c>
      <c r="L32" s="76">
        <v>136</v>
      </c>
      <c r="M32" s="95">
        <v>44268</v>
      </c>
      <c r="N32" s="194">
        <f>(L32/2.83)</f>
        <v>48.056537102473499</v>
      </c>
      <c r="O32" s="195" t="s">
        <v>28</v>
      </c>
      <c r="P32" s="80"/>
      <c r="Q32" s="80"/>
      <c r="R32" s="81"/>
      <c r="S32" s="165"/>
      <c r="T32" s="81"/>
    </row>
    <row r="33" spans="1:20" ht="9" customHeight="1" thickBot="1" x14ac:dyDescent="0.3">
      <c r="A33" s="310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2"/>
    </row>
    <row r="34" spans="1:20" ht="16.5" customHeight="1" thickBot="1" x14ac:dyDescent="0.35">
      <c r="A34" s="196">
        <v>1</v>
      </c>
      <c r="B34" s="197" t="s">
        <v>93</v>
      </c>
      <c r="C34" s="198" t="s">
        <v>43</v>
      </c>
      <c r="D34" s="176" t="s">
        <v>36</v>
      </c>
      <c r="E34" s="177">
        <v>39685</v>
      </c>
      <c r="F34" s="178">
        <v>48796960</v>
      </c>
      <c r="G34" s="179" t="s">
        <v>50</v>
      </c>
      <c r="H34" s="180" t="s">
        <v>94</v>
      </c>
      <c r="I34" s="181"/>
      <c r="J34" s="182">
        <v>44</v>
      </c>
      <c r="K34" s="182">
        <v>51</v>
      </c>
      <c r="L34" s="183">
        <v>95</v>
      </c>
      <c r="M34" s="199">
        <v>44268</v>
      </c>
      <c r="N34" s="200">
        <f>(L34/2.84)</f>
        <v>33.450704225352112</v>
      </c>
      <c r="O34" s="201"/>
      <c r="P34" s="188"/>
      <c r="Q34" s="188"/>
      <c r="R34" s="189"/>
      <c r="S34" s="202"/>
      <c r="T34" s="203"/>
    </row>
    <row r="35" spans="1:20" ht="16.5" customHeight="1" x14ac:dyDescent="0.3">
      <c r="A35" s="204">
        <v>1</v>
      </c>
      <c r="B35" s="205" t="s">
        <v>95</v>
      </c>
      <c r="C35" s="206" t="s">
        <v>96</v>
      </c>
      <c r="D35" s="207" t="s">
        <v>36</v>
      </c>
      <c r="E35" s="70">
        <v>38403</v>
      </c>
      <c r="F35" s="93">
        <v>45984266</v>
      </c>
      <c r="G35" s="94" t="s">
        <v>26</v>
      </c>
      <c r="H35" s="73" t="s">
        <v>97</v>
      </c>
      <c r="I35" s="74"/>
      <c r="J35" s="75">
        <v>85</v>
      </c>
      <c r="K35" s="75">
        <v>105</v>
      </c>
      <c r="L35" s="76">
        <v>190</v>
      </c>
      <c r="M35" s="95">
        <v>44268</v>
      </c>
      <c r="N35" s="208">
        <f>(L35/2.93)</f>
        <v>64.846416382252556</v>
      </c>
      <c r="O35" s="96"/>
      <c r="P35" s="80" t="s">
        <v>28</v>
      </c>
      <c r="Q35" s="80" t="s">
        <v>28</v>
      </c>
      <c r="R35" s="209" t="s">
        <v>28</v>
      </c>
      <c r="S35" s="82" t="s">
        <v>28</v>
      </c>
      <c r="T35" s="83" t="s">
        <v>28</v>
      </c>
    </row>
    <row r="36" spans="1:20" ht="15" customHeight="1" thickBot="1" x14ac:dyDescent="0.35">
      <c r="A36" s="210">
        <v>2</v>
      </c>
      <c r="B36" s="211" t="s">
        <v>98</v>
      </c>
      <c r="C36" s="212" t="s">
        <v>30</v>
      </c>
      <c r="D36" s="213" t="s">
        <v>31</v>
      </c>
      <c r="E36" s="138">
        <v>39293</v>
      </c>
      <c r="F36" s="139">
        <v>48248895</v>
      </c>
      <c r="G36" s="214" t="s">
        <v>50</v>
      </c>
      <c r="H36" s="141" t="s">
        <v>97</v>
      </c>
      <c r="I36" s="142">
        <v>53.7</v>
      </c>
      <c r="J36" s="143">
        <v>57</v>
      </c>
      <c r="K36" s="143">
        <v>69</v>
      </c>
      <c r="L36" s="144">
        <v>126</v>
      </c>
      <c r="M36" s="215">
        <v>44268</v>
      </c>
      <c r="N36" s="216">
        <f t="shared" ref="N36" si="5">(L36/2.93)</f>
        <v>43.003412969283275</v>
      </c>
      <c r="O36" s="150" t="s">
        <v>28</v>
      </c>
      <c r="P36" s="148"/>
      <c r="Q36" s="148"/>
      <c r="R36" s="217"/>
      <c r="S36" s="218"/>
      <c r="T36" s="219"/>
    </row>
    <row r="37" spans="1:20" ht="15" customHeight="1" x14ac:dyDescent="0.3">
      <c r="A37" s="47">
        <v>1</v>
      </c>
      <c r="B37" s="220" t="s">
        <v>99</v>
      </c>
      <c r="C37" s="221" t="s">
        <v>58</v>
      </c>
      <c r="D37" s="50" t="s">
        <v>36</v>
      </c>
      <c r="E37" s="51">
        <v>37157</v>
      </c>
      <c r="F37" s="52">
        <v>43595880</v>
      </c>
      <c r="G37" s="152" t="s">
        <v>32</v>
      </c>
      <c r="H37" s="54" t="s">
        <v>100</v>
      </c>
      <c r="I37" s="55"/>
      <c r="J37" s="56">
        <v>100</v>
      </c>
      <c r="K37" s="56">
        <v>116</v>
      </c>
      <c r="L37" s="57">
        <v>216</v>
      </c>
      <c r="M37" s="86">
        <v>44268</v>
      </c>
      <c r="N37" s="59">
        <f>(L37/3.12)</f>
        <v>69.230769230769226</v>
      </c>
      <c r="O37" s="87"/>
      <c r="P37" s="61"/>
      <c r="Q37" s="62" t="s">
        <v>28</v>
      </c>
      <c r="R37" s="63" t="s">
        <v>28</v>
      </c>
      <c r="S37" s="64"/>
      <c r="T37" s="65"/>
    </row>
    <row r="38" spans="1:20" ht="15" customHeight="1" thickBot="1" x14ac:dyDescent="0.35">
      <c r="A38" s="101">
        <v>2</v>
      </c>
      <c r="B38" s="222" t="s">
        <v>101</v>
      </c>
      <c r="C38" s="223" t="s">
        <v>70</v>
      </c>
      <c r="D38" s="104" t="s">
        <v>36</v>
      </c>
      <c r="E38" s="105">
        <v>37859</v>
      </c>
      <c r="F38" s="106">
        <v>45014211</v>
      </c>
      <c r="G38" s="170" t="s">
        <v>32</v>
      </c>
      <c r="H38" s="108" t="s">
        <v>100</v>
      </c>
      <c r="I38" s="109"/>
      <c r="J38" s="110">
        <v>79</v>
      </c>
      <c r="K38" s="110">
        <v>108</v>
      </c>
      <c r="L38" s="111">
        <v>187</v>
      </c>
      <c r="M38" s="160">
        <v>44268</v>
      </c>
      <c r="N38" s="59">
        <f>(L38/3.12)</f>
        <v>59.935897435897431</v>
      </c>
      <c r="O38" s="192"/>
      <c r="P38" s="114"/>
      <c r="Q38" s="121" t="s">
        <v>28</v>
      </c>
      <c r="R38" s="115"/>
      <c r="S38" s="116"/>
      <c r="T38" s="117"/>
    </row>
    <row r="39" spans="1:20" s="118" customFormat="1" ht="15" customHeight="1" x14ac:dyDescent="0.3">
      <c r="A39" s="224">
        <v>1</v>
      </c>
      <c r="B39" s="225" t="s">
        <v>102</v>
      </c>
      <c r="C39" s="225" t="s">
        <v>103</v>
      </c>
      <c r="D39" s="226" t="s">
        <v>104</v>
      </c>
      <c r="E39" s="227">
        <v>35237</v>
      </c>
      <c r="F39" s="228">
        <v>39637108</v>
      </c>
      <c r="G39" s="229" t="s">
        <v>53</v>
      </c>
      <c r="H39" s="230" t="s">
        <v>105</v>
      </c>
      <c r="I39" s="231">
        <v>66.900000000000006</v>
      </c>
      <c r="J39" s="232">
        <v>125</v>
      </c>
      <c r="K39" s="232">
        <v>158</v>
      </c>
      <c r="L39" s="233">
        <v>283</v>
      </c>
      <c r="M39" s="234">
        <v>44268</v>
      </c>
      <c r="N39" s="78">
        <f>(L39/3.31)</f>
        <v>85.498489425981873</v>
      </c>
      <c r="O39" s="79"/>
      <c r="P39" s="97"/>
      <c r="Q39" s="97"/>
      <c r="R39" s="81" t="s">
        <v>28</v>
      </c>
      <c r="S39" s="195" t="s">
        <v>28</v>
      </c>
      <c r="T39" s="166"/>
    </row>
    <row r="40" spans="1:20" ht="15" customHeight="1" x14ac:dyDescent="0.3">
      <c r="A40" s="47">
        <v>2</v>
      </c>
      <c r="B40" s="221" t="s">
        <v>106</v>
      </c>
      <c r="C40" s="221" t="s">
        <v>38</v>
      </c>
      <c r="D40" s="50" t="s">
        <v>39</v>
      </c>
      <c r="E40" s="51">
        <v>36481</v>
      </c>
      <c r="F40" s="52">
        <v>41903594</v>
      </c>
      <c r="G40" s="152" t="s">
        <v>53</v>
      </c>
      <c r="H40" s="54" t="s">
        <v>105</v>
      </c>
      <c r="I40" s="55">
        <v>66.599999999999994</v>
      </c>
      <c r="J40" s="56">
        <v>107</v>
      </c>
      <c r="K40" s="56">
        <v>129</v>
      </c>
      <c r="L40" s="57">
        <v>236</v>
      </c>
      <c r="M40" s="58">
        <v>44268</v>
      </c>
      <c r="N40" s="59">
        <f t="shared" ref="N40:N46" si="6">(L40/3.31)</f>
        <v>71.299093655589118</v>
      </c>
      <c r="O40" s="60"/>
      <c r="P40" s="61"/>
      <c r="Q40" s="61"/>
      <c r="R40" s="63" t="s">
        <v>28</v>
      </c>
      <c r="S40" s="64"/>
      <c r="T40" s="63"/>
    </row>
    <row r="41" spans="1:20" s="118" customFormat="1" ht="15" customHeight="1" x14ac:dyDescent="0.3">
      <c r="A41" s="235">
        <v>3</v>
      </c>
      <c r="B41" s="220" t="s">
        <v>107</v>
      </c>
      <c r="C41" s="220" t="s">
        <v>35</v>
      </c>
      <c r="D41" s="236" t="s">
        <v>36</v>
      </c>
      <c r="E41" s="237">
        <v>35874</v>
      </c>
      <c r="F41" s="238">
        <v>41092202</v>
      </c>
      <c r="G41" s="239" t="s">
        <v>53</v>
      </c>
      <c r="H41" s="240" t="s">
        <v>105</v>
      </c>
      <c r="I41" s="241"/>
      <c r="J41" s="242">
        <v>100</v>
      </c>
      <c r="K41" s="242">
        <v>125</v>
      </c>
      <c r="L41" s="243">
        <v>225</v>
      </c>
      <c r="M41" s="244">
        <v>44268</v>
      </c>
      <c r="N41" s="59">
        <f t="shared" si="6"/>
        <v>67.975830815709969</v>
      </c>
      <c r="O41" s="60"/>
      <c r="P41" s="61"/>
      <c r="Q41" s="61"/>
      <c r="R41" s="63" t="s">
        <v>28</v>
      </c>
      <c r="S41" s="64"/>
      <c r="T41" s="65"/>
    </row>
    <row r="42" spans="1:20" s="118" customFormat="1" ht="15" customHeight="1" x14ac:dyDescent="0.3">
      <c r="A42" s="235">
        <v>4</v>
      </c>
      <c r="B42" s="220" t="s">
        <v>108</v>
      </c>
      <c r="C42" s="220" t="s">
        <v>76</v>
      </c>
      <c r="D42" s="236" t="s">
        <v>77</v>
      </c>
      <c r="E42" s="237">
        <v>38720</v>
      </c>
      <c r="F42" s="238">
        <v>46049632</v>
      </c>
      <c r="G42" s="239" t="s">
        <v>50</v>
      </c>
      <c r="H42" s="245" t="s">
        <v>105</v>
      </c>
      <c r="I42" s="241">
        <v>66.900000000000006</v>
      </c>
      <c r="J42" s="246">
        <v>85</v>
      </c>
      <c r="K42" s="246">
        <v>105</v>
      </c>
      <c r="L42" s="247">
        <v>190</v>
      </c>
      <c r="M42" s="244">
        <v>44268</v>
      </c>
      <c r="N42" s="59">
        <f t="shared" si="6"/>
        <v>57.401812688821749</v>
      </c>
      <c r="O42" s="168" t="s">
        <v>28</v>
      </c>
      <c r="P42" s="62" t="s">
        <v>28</v>
      </c>
      <c r="Q42" s="62"/>
      <c r="R42" s="63"/>
      <c r="S42" s="64"/>
      <c r="T42" s="65"/>
    </row>
    <row r="43" spans="1:20" s="118" customFormat="1" ht="15" customHeight="1" x14ac:dyDescent="0.3">
      <c r="A43" s="235">
        <v>5</v>
      </c>
      <c r="B43" s="220" t="s">
        <v>109</v>
      </c>
      <c r="C43" s="220" t="s">
        <v>110</v>
      </c>
      <c r="D43" s="236" t="s">
        <v>36</v>
      </c>
      <c r="E43" s="237">
        <v>38536</v>
      </c>
      <c r="F43" s="238">
        <v>46634079</v>
      </c>
      <c r="G43" s="239" t="s">
        <v>26</v>
      </c>
      <c r="H43" s="245" t="s">
        <v>105</v>
      </c>
      <c r="I43" s="241"/>
      <c r="J43" s="246">
        <v>80</v>
      </c>
      <c r="K43" s="246">
        <v>92</v>
      </c>
      <c r="L43" s="247">
        <v>172</v>
      </c>
      <c r="M43" s="244">
        <v>44268</v>
      </c>
      <c r="N43" s="59">
        <f t="shared" si="6"/>
        <v>51.963746223564954</v>
      </c>
      <c r="O43" s="60"/>
      <c r="P43" s="62" t="s">
        <v>28</v>
      </c>
      <c r="Q43" s="62"/>
      <c r="R43" s="63"/>
      <c r="S43" s="64"/>
      <c r="T43" s="65"/>
    </row>
    <row r="44" spans="1:20" s="118" customFormat="1" ht="15" customHeight="1" x14ac:dyDescent="0.3">
      <c r="A44" s="235">
        <v>6</v>
      </c>
      <c r="B44" s="220" t="s">
        <v>111</v>
      </c>
      <c r="C44" s="220" t="s">
        <v>112</v>
      </c>
      <c r="D44" s="236" t="s">
        <v>25</v>
      </c>
      <c r="E44" s="237">
        <v>38047</v>
      </c>
      <c r="F44" s="238">
        <v>45689451</v>
      </c>
      <c r="G44" s="239" t="s">
        <v>26</v>
      </c>
      <c r="H44" s="245" t="s">
        <v>105</v>
      </c>
      <c r="I44" s="241">
        <v>63.3</v>
      </c>
      <c r="J44" s="246">
        <v>80</v>
      </c>
      <c r="K44" s="246">
        <v>92</v>
      </c>
      <c r="L44" s="247">
        <v>172</v>
      </c>
      <c r="M44" s="244">
        <v>44268</v>
      </c>
      <c r="N44" s="59">
        <f t="shared" si="6"/>
        <v>51.963746223564954</v>
      </c>
      <c r="O44" s="60"/>
      <c r="P44" s="62" t="s">
        <v>28</v>
      </c>
      <c r="Q44" s="62"/>
      <c r="R44" s="63"/>
      <c r="S44" s="64"/>
      <c r="T44" s="65"/>
    </row>
    <row r="45" spans="1:20" s="118" customFormat="1" ht="15" customHeight="1" x14ac:dyDescent="0.3">
      <c r="A45" s="235">
        <v>7</v>
      </c>
      <c r="B45" s="220" t="s">
        <v>113</v>
      </c>
      <c r="C45" s="220" t="s">
        <v>58</v>
      </c>
      <c r="D45" s="236" t="s">
        <v>36</v>
      </c>
      <c r="E45" s="237">
        <v>38311</v>
      </c>
      <c r="F45" s="238">
        <v>46266749</v>
      </c>
      <c r="G45" s="239" t="s">
        <v>26</v>
      </c>
      <c r="H45" s="245" t="s">
        <v>105</v>
      </c>
      <c r="I45" s="241"/>
      <c r="J45" s="246">
        <v>72</v>
      </c>
      <c r="K45" s="246">
        <v>95</v>
      </c>
      <c r="L45" s="247">
        <v>167</v>
      </c>
      <c r="M45" s="244">
        <v>44268</v>
      </c>
      <c r="N45" s="59">
        <f t="shared" si="6"/>
        <v>50.453172205438065</v>
      </c>
      <c r="O45" s="60"/>
      <c r="P45" s="62"/>
      <c r="Q45" s="62"/>
      <c r="R45" s="63"/>
      <c r="S45" s="64"/>
      <c r="T45" s="65"/>
    </row>
    <row r="46" spans="1:20" ht="15" customHeight="1" thickBot="1" x14ac:dyDescent="0.35">
      <c r="A46" s="248">
        <v>8</v>
      </c>
      <c r="B46" s="223" t="s">
        <v>114</v>
      </c>
      <c r="C46" s="223" t="s">
        <v>76</v>
      </c>
      <c r="D46" s="104" t="s">
        <v>77</v>
      </c>
      <c r="E46" s="105">
        <v>38718</v>
      </c>
      <c r="F46" s="106">
        <v>46049960</v>
      </c>
      <c r="G46" s="107" t="s">
        <v>50</v>
      </c>
      <c r="H46" s="108" t="s">
        <v>105</v>
      </c>
      <c r="I46" s="109">
        <v>66.3</v>
      </c>
      <c r="J46" s="110">
        <v>66</v>
      </c>
      <c r="K46" s="110">
        <v>76</v>
      </c>
      <c r="L46" s="111">
        <v>142</v>
      </c>
      <c r="M46" s="112">
        <v>44268</v>
      </c>
      <c r="N46" s="59">
        <f t="shared" si="6"/>
        <v>42.900302114803623</v>
      </c>
      <c r="O46" s="116" t="s">
        <v>28</v>
      </c>
      <c r="P46" s="121"/>
      <c r="Q46" s="121"/>
      <c r="R46" s="115"/>
      <c r="S46" s="116"/>
      <c r="T46" s="117"/>
    </row>
    <row r="47" spans="1:20" s="118" customFormat="1" ht="15" customHeight="1" x14ac:dyDescent="0.3">
      <c r="A47" s="224">
        <v>1</v>
      </c>
      <c r="B47" s="225" t="s">
        <v>115</v>
      </c>
      <c r="C47" s="225" t="s">
        <v>116</v>
      </c>
      <c r="D47" s="226" t="s">
        <v>117</v>
      </c>
      <c r="E47" s="227">
        <v>35180</v>
      </c>
      <c r="F47" s="228">
        <v>39575303</v>
      </c>
      <c r="G47" s="249" t="s">
        <v>53</v>
      </c>
      <c r="H47" s="250" t="s">
        <v>118</v>
      </c>
      <c r="I47" s="231">
        <v>69</v>
      </c>
      <c r="J47" s="251">
        <v>118</v>
      </c>
      <c r="K47" s="251">
        <v>157</v>
      </c>
      <c r="L47" s="252">
        <v>275</v>
      </c>
      <c r="M47" s="234">
        <v>44268</v>
      </c>
      <c r="N47" s="194">
        <f>(L47/3.48)</f>
        <v>79.022988505747122</v>
      </c>
      <c r="O47" s="79"/>
      <c r="P47" s="97"/>
      <c r="Q47" s="97"/>
      <c r="R47" s="81" t="s">
        <v>28</v>
      </c>
      <c r="S47" s="195" t="s">
        <v>28</v>
      </c>
      <c r="T47" s="166"/>
    </row>
    <row r="48" spans="1:20" s="118" customFormat="1" ht="15" customHeight="1" x14ac:dyDescent="0.3">
      <c r="A48" s="235">
        <v>2</v>
      </c>
      <c r="B48" s="220" t="s">
        <v>119</v>
      </c>
      <c r="C48" s="220" t="s">
        <v>35</v>
      </c>
      <c r="D48" s="236" t="s">
        <v>36</v>
      </c>
      <c r="E48" s="253">
        <v>35482</v>
      </c>
      <c r="F48" s="238">
        <v>40257878</v>
      </c>
      <c r="G48" s="254" t="s">
        <v>53</v>
      </c>
      <c r="H48" s="108" t="s">
        <v>118</v>
      </c>
      <c r="I48" s="109"/>
      <c r="J48" s="110">
        <v>115</v>
      </c>
      <c r="K48" s="110">
        <v>145</v>
      </c>
      <c r="L48" s="111">
        <v>260</v>
      </c>
      <c r="M48" s="160">
        <v>44268</v>
      </c>
      <c r="N48" s="255">
        <f>(L48/3.48)</f>
        <v>74.712643678160916</v>
      </c>
      <c r="O48" s="87"/>
      <c r="P48" s="61"/>
      <c r="Q48" s="61"/>
      <c r="R48" s="63" t="s">
        <v>28</v>
      </c>
      <c r="S48" s="168"/>
      <c r="T48" s="65"/>
    </row>
    <row r="49" spans="1:20" s="118" customFormat="1" ht="15" customHeight="1" x14ac:dyDescent="0.3">
      <c r="A49" s="235">
        <v>3</v>
      </c>
      <c r="B49" s="220" t="s">
        <v>120</v>
      </c>
      <c r="C49" s="220" t="s">
        <v>96</v>
      </c>
      <c r="D49" s="236" t="s">
        <v>36</v>
      </c>
      <c r="E49" s="237">
        <v>31348</v>
      </c>
      <c r="F49" s="238">
        <v>31895859</v>
      </c>
      <c r="G49" s="254" t="s">
        <v>53</v>
      </c>
      <c r="H49" s="245" t="s">
        <v>118</v>
      </c>
      <c r="I49" s="241"/>
      <c r="J49" s="246">
        <v>95</v>
      </c>
      <c r="K49" s="246">
        <v>125</v>
      </c>
      <c r="L49" s="247">
        <v>220</v>
      </c>
      <c r="M49" s="244">
        <v>44268</v>
      </c>
      <c r="N49" s="255">
        <f t="shared" ref="N49:N52" si="7">(L49/3.48)</f>
        <v>63.218390804597703</v>
      </c>
      <c r="O49" s="60"/>
      <c r="P49" s="61"/>
      <c r="Q49" s="61"/>
      <c r="R49" s="63"/>
      <c r="S49" s="64"/>
      <c r="T49" s="65"/>
    </row>
    <row r="50" spans="1:20" s="118" customFormat="1" ht="15" customHeight="1" x14ac:dyDescent="0.3">
      <c r="A50" s="235">
        <v>4</v>
      </c>
      <c r="B50" s="220" t="s">
        <v>121</v>
      </c>
      <c r="C50" s="220" t="s">
        <v>38</v>
      </c>
      <c r="D50" s="236" t="s">
        <v>39</v>
      </c>
      <c r="E50" s="237">
        <v>38480</v>
      </c>
      <c r="F50" s="238">
        <v>45888476</v>
      </c>
      <c r="G50" s="254" t="s">
        <v>26</v>
      </c>
      <c r="H50" s="245" t="s">
        <v>118</v>
      </c>
      <c r="I50" s="241">
        <v>71.2</v>
      </c>
      <c r="J50" s="246">
        <v>90</v>
      </c>
      <c r="K50" s="246">
        <v>114</v>
      </c>
      <c r="L50" s="247">
        <v>204</v>
      </c>
      <c r="M50" s="244">
        <v>44268</v>
      </c>
      <c r="N50" s="255">
        <f t="shared" si="7"/>
        <v>58.620689655172413</v>
      </c>
      <c r="O50" s="60"/>
      <c r="P50" s="62" t="s">
        <v>28</v>
      </c>
      <c r="Q50" s="62"/>
      <c r="R50" s="63"/>
      <c r="S50" s="64"/>
      <c r="T50" s="65"/>
    </row>
    <row r="51" spans="1:20" s="118" customFormat="1" ht="15" customHeight="1" x14ac:dyDescent="0.3">
      <c r="A51" s="235">
        <v>5</v>
      </c>
      <c r="B51" s="220" t="s">
        <v>122</v>
      </c>
      <c r="C51" s="220" t="s">
        <v>123</v>
      </c>
      <c r="D51" s="236" t="s">
        <v>124</v>
      </c>
      <c r="E51" s="237">
        <v>38214</v>
      </c>
      <c r="F51" s="238">
        <v>45879152</v>
      </c>
      <c r="G51" s="254" t="s">
        <v>26</v>
      </c>
      <c r="H51" s="245" t="s">
        <v>118</v>
      </c>
      <c r="I51" s="241">
        <v>70</v>
      </c>
      <c r="J51" s="246">
        <v>70</v>
      </c>
      <c r="K51" s="246">
        <v>82</v>
      </c>
      <c r="L51" s="247">
        <v>152</v>
      </c>
      <c r="M51" s="244">
        <v>44268</v>
      </c>
      <c r="N51" s="255">
        <f t="shared" si="7"/>
        <v>43.678160919540232</v>
      </c>
      <c r="O51" s="60"/>
      <c r="P51" s="62"/>
      <c r="Q51" s="62"/>
      <c r="R51" s="63"/>
      <c r="S51" s="64"/>
      <c r="T51" s="65"/>
    </row>
    <row r="52" spans="1:20" s="118" customFormat="1" ht="15" customHeight="1" thickBot="1" x14ac:dyDescent="0.35">
      <c r="A52" s="248">
        <v>6</v>
      </c>
      <c r="B52" s="256" t="s">
        <v>125</v>
      </c>
      <c r="C52" s="256" t="s">
        <v>76</v>
      </c>
      <c r="D52" s="123" t="s">
        <v>77</v>
      </c>
      <c r="E52" s="124">
        <v>38996</v>
      </c>
      <c r="F52" s="125">
        <v>47605440</v>
      </c>
      <c r="G52" s="257" t="s">
        <v>50</v>
      </c>
      <c r="H52" s="258" t="s">
        <v>118</v>
      </c>
      <c r="I52" s="128">
        <v>69.900000000000006</v>
      </c>
      <c r="J52" s="259">
        <v>55</v>
      </c>
      <c r="K52" s="259">
        <v>70</v>
      </c>
      <c r="L52" s="260">
        <v>125</v>
      </c>
      <c r="M52" s="131">
        <v>44268</v>
      </c>
      <c r="N52" s="255">
        <f t="shared" si="7"/>
        <v>35.919540229885058</v>
      </c>
      <c r="O52" s="120"/>
      <c r="P52" s="121"/>
      <c r="Q52" s="121"/>
      <c r="R52" s="115"/>
      <c r="S52" s="116"/>
      <c r="T52" s="117"/>
    </row>
    <row r="53" spans="1:20" s="118" customFormat="1" ht="15" customHeight="1" x14ac:dyDescent="0.3">
      <c r="A53" s="224">
        <v>1</v>
      </c>
      <c r="B53" s="225" t="s">
        <v>126</v>
      </c>
      <c r="C53" s="225" t="s">
        <v>24</v>
      </c>
      <c r="D53" s="226" t="s">
        <v>25</v>
      </c>
      <c r="E53" s="261">
        <v>34990</v>
      </c>
      <c r="F53" s="228">
        <v>39266791</v>
      </c>
      <c r="G53" s="249" t="s">
        <v>53</v>
      </c>
      <c r="H53" s="250" t="s">
        <v>127</v>
      </c>
      <c r="I53" s="231">
        <v>78.650000000000006</v>
      </c>
      <c r="J53" s="251">
        <v>131</v>
      </c>
      <c r="K53" s="251">
        <v>152</v>
      </c>
      <c r="L53" s="252">
        <v>283</v>
      </c>
      <c r="M53" s="262">
        <v>44268</v>
      </c>
      <c r="N53" s="194">
        <f>(L53/3.68)</f>
        <v>76.90217391304347</v>
      </c>
      <c r="O53" s="96"/>
      <c r="P53" s="97"/>
      <c r="Q53" s="97"/>
      <c r="R53" s="81" t="s">
        <v>28</v>
      </c>
      <c r="S53" s="165" t="s">
        <v>28</v>
      </c>
      <c r="T53" s="166"/>
    </row>
    <row r="54" spans="1:20" s="118" customFormat="1" ht="15" customHeight="1" x14ac:dyDescent="0.3">
      <c r="A54" s="235">
        <v>2</v>
      </c>
      <c r="B54" s="220" t="s">
        <v>128</v>
      </c>
      <c r="C54" s="220" t="s">
        <v>83</v>
      </c>
      <c r="D54" s="236" t="s">
        <v>84</v>
      </c>
      <c r="E54" s="253">
        <v>37809</v>
      </c>
      <c r="F54" s="238">
        <v>45015377</v>
      </c>
      <c r="G54" s="254" t="s">
        <v>32</v>
      </c>
      <c r="H54" s="245" t="s">
        <v>127</v>
      </c>
      <c r="I54" s="241">
        <v>75.7</v>
      </c>
      <c r="J54" s="246">
        <v>123</v>
      </c>
      <c r="K54" s="246">
        <v>154</v>
      </c>
      <c r="L54" s="247">
        <v>277</v>
      </c>
      <c r="M54" s="263">
        <v>44275</v>
      </c>
      <c r="N54" s="255">
        <f>(L54/3.68)</f>
        <v>75.271739130434781</v>
      </c>
      <c r="O54" s="87"/>
      <c r="P54" s="61"/>
      <c r="Q54" s="62" t="s">
        <v>28</v>
      </c>
      <c r="R54" s="63" t="s">
        <v>28</v>
      </c>
      <c r="S54" s="168" t="s">
        <v>28</v>
      </c>
      <c r="T54" s="63" t="s">
        <v>28</v>
      </c>
    </row>
    <row r="55" spans="1:20" s="118" customFormat="1" ht="15" customHeight="1" x14ac:dyDescent="0.3">
      <c r="A55" s="235">
        <v>3</v>
      </c>
      <c r="B55" s="220" t="s">
        <v>129</v>
      </c>
      <c r="C55" s="220" t="s">
        <v>70</v>
      </c>
      <c r="D55" s="236" t="s">
        <v>36</v>
      </c>
      <c r="E55" s="253">
        <v>35293</v>
      </c>
      <c r="F55" s="238">
        <v>39802790</v>
      </c>
      <c r="G55" s="254" t="s">
        <v>53</v>
      </c>
      <c r="H55" s="108" t="s">
        <v>127</v>
      </c>
      <c r="I55" s="109"/>
      <c r="J55" s="110">
        <v>120</v>
      </c>
      <c r="K55" s="110">
        <v>151</v>
      </c>
      <c r="L55" s="111">
        <v>271</v>
      </c>
      <c r="M55" s="160">
        <v>44268</v>
      </c>
      <c r="N55" s="255">
        <f>(L55/3.68)</f>
        <v>73.641304347826079</v>
      </c>
      <c r="O55" s="87"/>
      <c r="P55" s="61"/>
      <c r="Q55" s="61"/>
      <c r="R55" s="63" t="s">
        <v>28</v>
      </c>
      <c r="S55" s="168"/>
      <c r="T55" s="65"/>
    </row>
    <row r="56" spans="1:20" s="118" customFormat="1" ht="15" customHeight="1" x14ac:dyDescent="0.3">
      <c r="A56" s="235">
        <v>4</v>
      </c>
      <c r="B56" s="220" t="s">
        <v>130</v>
      </c>
      <c r="C56" s="220" t="s">
        <v>30</v>
      </c>
      <c r="D56" s="123" t="s">
        <v>31</v>
      </c>
      <c r="E56" s="253">
        <v>36215</v>
      </c>
      <c r="F56" s="238">
        <v>41760542</v>
      </c>
      <c r="G56" s="254" t="s">
        <v>53</v>
      </c>
      <c r="H56" s="108" t="s">
        <v>127</v>
      </c>
      <c r="I56" s="109">
        <v>80.3</v>
      </c>
      <c r="J56" s="110">
        <v>114</v>
      </c>
      <c r="K56" s="110">
        <v>155</v>
      </c>
      <c r="L56" s="111">
        <v>269</v>
      </c>
      <c r="M56" s="160">
        <v>44268</v>
      </c>
      <c r="N56" s="255">
        <f t="shared" ref="N56:N62" si="8">(L56/3.68)</f>
        <v>73.097826086956516</v>
      </c>
      <c r="O56" s="87"/>
      <c r="P56" s="61"/>
      <c r="Q56" s="61"/>
      <c r="R56" s="63" t="s">
        <v>28</v>
      </c>
      <c r="S56" s="168"/>
      <c r="T56" s="65"/>
    </row>
    <row r="57" spans="1:20" s="118" customFormat="1" ht="15" customHeight="1" x14ac:dyDescent="0.3">
      <c r="A57" s="248">
        <v>5</v>
      </c>
      <c r="B57" s="256" t="s">
        <v>131</v>
      </c>
      <c r="C57" s="256" t="s">
        <v>35</v>
      </c>
      <c r="D57" s="264" t="s">
        <v>36</v>
      </c>
      <c r="E57" s="265">
        <v>35760</v>
      </c>
      <c r="F57" s="125">
        <v>40748914</v>
      </c>
      <c r="G57" s="257" t="s">
        <v>53</v>
      </c>
      <c r="H57" s="127" t="s">
        <v>127</v>
      </c>
      <c r="I57" s="128"/>
      <c r="J57" s="129">
        <v>117</v>
      </c>
      <c r="K57" s="129">
        <v>151</v>
      </c>
      <c r="L57" s="130">
        <v>268</v>
      </c>
      <c r="M57" s="266">
        <v>44268</v>
      </c>
      <c r="N57" s="255">
        <f t="shared" si="8"/>
        <v>72.826086956521735</v>
      </c>
      <c r="O57" s="192"/>
      <c r="P57" s="114"/>
      <c r="Q57" s="114"/>
      <c r="R57" s="115" t="s">
        <v>28</v>
      </c>
      <c r="S57" s="120"/>
      <c r="T57" s="117"/>
    </row>
    <row r="58" spans="1:20" s="118" customFormat="1" ht="15" customHeight="1" x14ac:dyDescent="0.3">
      <c r="A58" s="248">
        <v>6</v>
      </c>
      <c r="B58" s="256" t="s">
        <v>132</v>
      </c>
      <c r="C58" s="256" t="s">
        <v>76</v>
      </c>
      <c r="D58" s="123" t="s">
        <v>77</v>
      </c>
      <c r="E58" s="265">
        <v>37158</v>
      </c>
      <c r="F58" s="125">
        <v>43707217</v>
      </c>
      <c r="G58" s="257" t="s">
        <v>32</v>
      </c>
      <c r="H58" s="127" t="s">
        <v>127</v>
      </c>
      <c r="I58" s="128">
        <v>81</v>
      </c>
      <c r="J58" s="129">
        <v>115</v>
      </c>
      <c r="K58" s="129">
        <v>145</v>
      </c>
      <c r="L58" s="130">
        <v>260</v>
      </c>
      <c r="M58" s="266">
        <v>44268</v>
      </c>
      <c r="N58" s="255">
        <f t="shared" si="8"/>
        <v>70.65217391304347</v>
      </c>
      <c r="O58" s="192"/>
      <c r="P58" s="114"/>
      <c r="Q58" s="121" t="s">
        <v>28</v>
      </c>
      <c r="R58" s="115" t="s">
        <v>28</v>
      </c>
      <c r="S58" s="120" t="s">
        <v>28</v>
      </c>
      <c r="T58" s="115"/>
    </row>
    <row r="59" spans="1:20" s="118" customFormat="1" ht="15" customHeight="1" x14ac:dyDescent="0.3">
      <c r="A59" s="248">
        <v>7</v>
      </c>
      <c r="B59" s="256" t="s">
        <v>133</v>
      </c>
      <c r="C59" s="256" t="s">
        <v>35</v>
      </c>
      <c r="D59" s="123" t="s">
        <v>36</v>
      </c>
      <c r="E59" s="265">
        <v>38934</v>
      </c>
      <c r="F59" s="125">
        <v>47415741</v>
      </c>
      <c r="G59" s="257" t="s">
        <v>50</v>
      </c>
      <c r="H59" s="127" t="s">
        <v>127</v>
      </c>
      <c r="I59" s="128"/>
      <c r="J59" s="129">
        <v>110</v>
      </c>
      <c r="K59" s="129">
        <v>143</v>
      </c>
      <c r="L59" s="130">
        <v>253</v>
      </c>
      <c r="M59" s="266">
        <v>44268</v>
      </c>
      <c r="N59" s="255">
        <f t="shared" si="8"/>
        <v>68.75</v>
      </c>
      <c r="O59" s="116" t="s">
        <v>28</v>
      </c>
      <c r="P59" s="121" t="s">
        <v>28</v>
      </c>
      <c r="Q59" s="121" t="s">
        <v>28</v>
      </c>
      <c r="R59" s="115" t="s">
        <v>28</v>
      </c>
      <c r="S59" s="120" t="s">
        <v>41</v>
      </c>
      <c r="T59" s="115" t="s">
        <v>28</v>
      </c>
    </row>
    <row r="60" spans="1:20" s="118" customFormat="1" ht="15" customHeight="1" x14ac:dyDescent="0.3">
      <c r="A60" s="248">
        <v>8</v>
      </c>
      <c r="B60" s="256" t="s">
        <v>134</v>
      </c>
      <c r="C60" s="256" t="s">
        <v>38</v>
      </c>
      <c r="D60" s="123" t="s">
        <v>39</v>
      </c>
      <c r="E60" s="265">
        <v>37884</v>
      </c>
      <c r="F60" s="125">
        <v>43666283</v>
      </c>
      <c r="G60" s="257" t="s">
        <v>32</v>
      </c>
      <c r="H60" s="127" t="s">
        <v>127</v>
      </c>
      <c r="I60" s="128">
        <v>74.7</v>
      </c>
      <c r="J60" s="129">
        <v>110</v>
      </c>
      <c r="K60" s="129">
        <v>130</v>
      </c>
      <c r="L60" s="130">
        <v>240</v>
      </c>
      <c r="M60" s="266">
        <v>44268</v>
      </c>
      <c r="N60" s="255">
        <f t="shared" si="8"/>
        <v>65.217391304347828</v>
      </c>
      <c r="O60" s="192"/>
      <c r="P60" s="114"/>
      <c r="Q60" s="121" t="s">
        <v>28</v>
      </c>
      <c r="R60" s="115" t="s">
        <v>28</v>
      </c>
      <c r="S60" s="120"/>
      <c r="T60" s="117"/>
    </row>
    <row r="61" spans="1:20" s="118" customFormat="1" ht="15" customHeight="1" x14ac:dyDescent="0.3">
      <c r="A61" s="248">
        <v>9</v>
      </c>
      <c r="B61" s="256" t="s">
        <v>135</v>
      </c>
      <c r="C61" s="256" t="s">
        <v>136</v>
      </c>
      <c r="D61" s="123" t="s">
        <v>36</v>
      </c>
      <c r="E61" s="265">
        <v>38440</v>
      </c>
      <c r="F61" s="125">
        <v>46624245</v>
      </c>
      <c r="G61" s="257" t="s">
        <v>26</v>
      </c>
      <c r="H61" s="127" t="s">
        <v>127</v>
      </c>
      <c r="I61" s="128"/>
      <c r="J61" s="129">
        <v>80</v>
      </c>
      <c r="K61" s="129">
        <v>100</v>
      </c>
      <c r="L61" s="130">
        <v>180</v>
      </c>
      <c r="M61" s="266">
        <v>44268</v>
      </c>
      <c r="N61" s="255">
        <f t="shared" si="8"/>
        <v>48.913043478260867</v>
      </c>
      <c r="O61" s="192"/>
      <c r="P61" s="121"/>
      <c r="Q61" s="121"/>
      <c r="R61" s="115"/>
      <c r="S61" s="120"/>
      <c r="T61" s="117"/>
    </row>
    <row r="62" spans="1:20" s="118" customFormat="1" ht="15" customHeight="1" thickBot="1" x14ac:dyDescent="0.35">
      <c r="A62" s="248">
        <v>10</v>
      </c>
      <c r="B62" s="256" t="s">
        <v>137</v>
      </c>
      <c r="C62" s="256" t="s">
        <v>38</v>
      </c>
      <c r="D62" s="123" t="s">
        <v>39</v>
      </c>
      <c r="E62" s="265">
        <v>38139</v>
      </c>
      <c r="F62" s="125">
        <v>45718095</v>
      </c>
      <c r="G62" s="257" t="s">
        <v>26</v>
      </c>
      <c r="H62" s="127" t="s">
        <v>127</v>
      </c>
      <c r="I62" s="128">
        <v>74</v>
      </c>
      <c r="J62" s="129">
        <v>75</v>
      </c>
      <c r="K62" s="129">
        <v>100</v>
      </c>
      <c r="L62" s="130">
        <v>175</v>
      </c>
      <c r="M62" s="266">
        <v>44268</v>
      </c>
      <c r="N62" s="255">
        <f t="shared" si="8"/>
        <v>47.554347826086953</v>
      </c>
      <c r="O62" s="192"/>
      <c r="P62" s="121"/>
      <c r="Q62" s="121"/>
      <c r="R62" s="115"/>
      <c r="S62" s="120"/>
      <c r="T62" s="117"/>
    </row>
    <row r="63" spans="1:20" ht="15.75" customHeight="1" x14ac:dyDescent="0.3">
      <c r="A63" s="204">
        <v>1</v>
      </c>
      <c r="B63" s="225" t="s">
        <v>138</v>
      </c>
      <c r="C63" s="225" t="s">
        <v>46</v>
      </c>
      <c r="D63" s="267" t="s">
        <v>47</v>
      </c>
      <c r="E63" s="268">
        <v>33120</v>
      </c>
      <c r="F63" s="93">
        <v>35380649</v>
      </c>
      <c r="G63" s="269" t="s">
        <v>53</v>
      </c>
      <c r="H63" s="73" t="s">
        <v>139</v>
      </c>
      <c r="I63" s="270"/>
      <c r="J63" s="271">
        <v>135</v>
      </c>
      <c r="K63" s="271">
        <v>170</v>
      </c>
      <c r="L63" s="272">
        <v>305</v>
      </c>
      <c r="M63" s="273">
        <v>44268</v>
      </c>
      <c r="N63" s="194">
        <f t="shared" ref="N63:N68" si="9">(L63/3.87)</f>
        <v>78.811369509043928</v>
      </c>
      <c r="O63" s="96"/>
      <c r="P63" s="97"/>
      <c r="Q63" s="97"/>
      <c r="R63" s="81" t="s">
        <v>28</v>
      </c>
      <c r="S63" s="274" t="s">
        <v>28</v>
      </c>
      <c r="T63" s="267"/>
    </row>
    <row r="64" spans="1:20" s="118" customFormat="1" ht="15" customHeight="1" x14ac:dyDescent="0.3">
      <c r="A64" s="235">
        <v>2</v>
      </c>
      <c r="B64" s="220" t="s">
        <v>140</v>
      </c>
      <c r="C64" s="220" t="s">
        <v>72</v>
      </c>
      <c r="D64" s="275" t="s">
        <v>73</v>
      </c>
      <c r="E64" s="253">
        <v>36905</v>
      </c>
      <c r="F64" s="276">
        <v>43125144</v>
      </c>
      <c r="G64" s="277" t="s">
        <v>32</v>
      </c>
      <c r="H64" s="245" t="s">
        <v>139</v>
      </c>
      <c r="I64" s="241"/>
      <c r="J64" s="246">
        <v>125</v>
      </c>
      <c r="K64" s="246">
        <v>158</v>
      </c>
      <c r="L64" s="247">
        <v>283</v>
      </c>
      <c r="M64" s="244">
        <v>44268</v>
      </c>
      <c r="N64" s="278">
        <f t="shared" si="9"/>
        <v>73.126614987080103</v>
      </c>
      <c r="O64" s="60"/>
      <c r="P64" s="61"/>
      <c r="Q64" s="62" t="s">
        <v>28</v>
      </c>
      <c r="R64" s="63" t="s">
        <v>28</v>
      </c>
      <c r="S64" s="168" t="s">
        <v>28</v>
      </c>
      <c r="T64" s="63" t="s">
        <v>28</v>
      </c>
    </row>
    <row r="65" spans="1:20" s="118" customFormat="1" ht="15" customHeight="1" x14ac:dyDescent="0.3">
      <c r="A65" s="248">
        <v>3</v>
      </c>
      <c r="B65" s="256" t="s">
        <v>141</v>
      </c>
      <c r="C65" s="256" t="s">
        <v>142</v>
      </c>
      <c r="D65" s="279" t="s">
        <v>25</v>
      </c>
      <c r="E65" s="265">
        <v>35858</v>
      </c>
      <c r="F65" s="280">
        <v>41390015</v>
      </c>
      <c r="G65" s="281" t="s">
        <v>53</v>
      </c>
      <c r="H65" s="127" t="s">
        <v>139</v>
      </c>
      <c r="I65" s="128">
        <v>83.65</v>
      </c>
      <c r="J65" s="129">
        <v>115</v>
      </c>
      <c r="K65" s="129">
        <v>150</v>
      </c>
      <c r="L65" s="130">
        <v>265</v>
      </c>
      <c r="M65" s="131">
        <v>44268</v>
      </c>
      <c r="N65" s="278">
        <f t="shared" si="9"/>
        <v>68.47545219638242</v>
      </c>
      <c r="O65" s="113"/>
      <c r="P65" s="114"/>
      <c r="Q65" s="114"/>
      <c r="R65" s="115" t="s">
        <v>28</v>
      </c>
      <c r="S65" s="120"/>
      <c r="T65" s="117"/>
    </row>
    <row r="66" spans="1:20" ht="14.25" customHeight="1" x14ac:dyDescent="0.3">
      <c r="A66" s="235">
        <v>4</v>
      </c>
      <c r="B66" s="220" t="s">
        <v>143</v>
      </c>
      <c r="C66" s="220" t="s">
        <v>142</v>
      </c>
      <c r="D66" s="275" t="s">
        <v>25</v>
      </c>
      <c r="E66" s="253">
        <v>37130</v>
      </c>
      <c r="F66" s="276">
        <v>43570613</v>
      </c>
      <c r="G66" s="277" t="s">
        <v>32</v>
      </c>
      <c r="H66" s="245" t="s">
        <v>139</v>
      </c>
      <c r="I66" s="241">
        <v>84.95</v>
      </c>
      <c r="J66" s="246">
        <v>105</v>
      </c>
      <c r="K66" s="246">
        <v>135</v>
      </c>
      <c r="L66" s="247">
        <v>240</v>
      </c>
      <c r="M66" s="244">
        <v>44268</v>
      </c>
      <c r="N66" s="278">
        <f t="shared" si="9"/>
        <v>62.015503875968989</v>
      </c>
      <c r="O66" s="60"/>
      <c r="P66" s="61"/>
      <c r="Q66" s="62" t="s">
        <v>28</v>
      </c>
      <c r="R66" s="63"/>
      <c r="S66" s="168"/>
      <c r="T66" s="65"/>
    </row>
    <row r="67" spans="1:20" ht="14.25" customHeight="1" x14ac:dyDescent="0.3">
      <c r="A67" s="248">
        <v>5</v>
      </c>
      <c r="B67" s="256" t="s">
        <v>144</v>
      </c>
      <c r="C67" s="256" t="s">
        <v>63</v>
      </c>
      <c r="D67" s="279" t="s">
        <v>64</v>
      </c>
      <c r="E67" s="265">
        <v>38919</v>
      </c>
      <c r="F67" s="280">
        <v>47210431</v>
      </c>
      <c r="G67" s="281" t="s">
        <v>50</v>
      </c>
      <c r="H67" s="127" t="s">
        <v>139</v>
      </c>
      <c r="I67" s="128"/>
      <c r="J67" s="129">
        <v>96</v>
      </c>
      <c r="K67" s="129">
        <v>115</v>
      </c>
      <c r="L67" s="130">
        <v>211</v>
      </c>
      <c r="M67" s="131">
        <v>44268</v>
      </c>
      <c r="N67" s="278">
        <f t="shared" si="9"/>
        <v>54.521963824289401</v>
      </c>
      <c r="O67" s="120" t="s">
        <v>28</v>
      </c>
      <c r="P67" s="121" t="s">
        <v>28</v>
      </c>
      <c r="Q67" s="121"/>
      <c r="R67" s="115"/>
      <c r="S67" s="120"/>
      <c r="T67" s="117"/>
    </row>
    <row r="68" spans="1:20" ht="14.25" customHeight="1" thickBot="1" x14ac:dyDescent="0.35">
      <c r="A68" s="248">
        <v>6</v>
      </c>
      <c r="B68" s="256" t="s">
        <v>145</v>
      </c>
      <c r="C68" s="256" t="s">
        <v>43</v>
      </c>
      <c r="D68" s="279" t="s">
        <v>36</v>
      </c>
      <c r="E68" s="265">
        <v>38821</v>
      </c>
      <c r="F68" s="280">
        <v>47206233</v>
      </c>
      <c r="G68" s="281" t="s">
        <v>50</v>
      </c>
      <c r="H68" s="127" t="s">
        <v>139</v>
      </c>
      <c r="I68" s="128"/>
      <c r="J68" s="129">
        <v>85</v>
      </c>
      <c r="K68" s="129">
        <v>101</v>
      </c>
      <c r="L68" s="130">
        <v>186</v>
      </c>
      <c r="M68" s="131">
        <v>44268</v>
      </c>
      <c r="N68" s="278">
        <f t="shared" si="9"/>
        <v>48.062015503875969</v>
      </c>
      <c r="O68" s="120" t="s">
        <v>28</v>
      </c>
      <c r="P68" s="121"/>
      <c r="Q68" s="62"/>
      <c r="R68" s="115"/>
      <c r="S68" s="120"/>
      <c r="T68" s="117"/>
    </row>
    <row r="69" spans="1:20" ht="15" customHeight="1" thickBot="1" x14ac:dyDescent="0.35">
      <c r="A69" s="66">
        <v>1</v>
      </c>
      <c r="B69" s="90" t="s">
        <v>146</v>
      </c>
      <c r="C69" s="206" t="s">
        <v>43</v>
      </c>
      <c r="D69" s="92" t="s">
        <v>36</v>
      </c>
      <c r="E69" s="282">
        <v>34906</v>
      </c>
      <c r="F69" s="93">
        <v>39069307</v>
      </c>
      <c r="G69" s="283" t="s">
        <v>53</v>
      </c>
      <c r="H69" s="73" t="s">
        <v>147</v>
      </c>
      <c r="I69" s="74"/>
      <c r="J69" s="75">
        <v>145</v>
      </c>
      <c r="K69" s="75">
        <v>175</v>
      </c>
      <c r="L69" s="76">
        <v>320</v>
      </c>
      <c r="M69" s="95">
        <v>44268</v>
      </c>
      <c r="N69" s="59">
        <f t="shared" ref="N69" si="10">(L69/4.01)</f>
        <v>79.800498753117211</v>
      </c>
      <c r="O69" s="96"/>
      <c r="P69" s="97"/>
      <c r="Q69" s="97"/>
      <c r="R69" s="83" t="s">
        <v>28</v>
      </c>
      <c r="S69" s="82" t="s">
        <v>28</v>
      </c>
      <c r="T69" s="98"/>
    </row>
    <row r="70" spans="1:20" ht="15" customHeight="1" thickBot="1" x14ac:dyDescent="0.35">
      <c r="A70" s="66">
        <v>1</v>
      </c>
      <c r="B70" s="206" t="s">
        <v>148</v>
      </c>
      <c r="C70" s="206" t="s">
        <v>35</v>
      </c>
      <c r="D70" s="92" t="s">
        <v>36</v>
      </c>
      <c r="E70" s="282">
        <v>35363</v>
      </c>
      <c r="F70" s="93">
        <v>39911852</v>
      </c>
      <c r="G70" s="283" t="s">
        <v>53</v>
      </c>
      <c r="H70" s="73" t="s">
        <v>149</v>
      </c>
      <c r="I70" s="74"/>
      <c r="J70" s="75">
        <v>130</v>
      </c>
      <c r="K70" s="75">
        <v>145</v>
      </c>
      <c r="L70" s="76">
        <v>275</v>
      </c>
      <c r="M70" s="77">
        <v>44268</v>
      </c>
      <c r="N70" s="78">
        <f>(L70/4.12)</f>
        <v>66.747572815533985</v>
      </c>
      <c r="O70" s="79"/>
      <c r="P70" s="97"/>
      <c r="Q70" s="97"/>
      <c r="R70" s="81" t="s">
        <v>28</v>
      </c>
      <c r="S70" s="195"/>
      <c r="T70" s="166"/>
    </row>
    <row r="71" spans="1:20" ht="15.75" customHeight="1" thickBot="1" x14ac:dyDescent="0.35">
      <c r="A71" s="196">
        <v>1</v>
      </c>
      <c r="B71" s="284" t="s">
        <v>150</v>
      </c>
      <c r="C71" s="197" t="s">
        <v>110</v>
      </c>
      <c r="D71" s="285" t="s">
        <v>36</v>
      </c>
      <c r="E71" s="286">
        <v>38430</v>
      </c>
      <c r="F71" s="287">
        <v>46569552</v>
      </c>
      <c r="G71" s="288" t="s">
        <v>26</v>
      </c>
      <c r="H71" s="289" t="s">
        <v>151</v>
      </c>
      <c r="I71" s="290"/>
      <c r="J71" s="291">
        <v>75</v>
      </c>
      <c r="K71" s="291">
        <v>105</v>
      </c>
      <c r="L71" s="292">
        <v>180</v>
      </c>
      <c r="M71" s="293">
        <v>44268</v>
      </c>
      <c r="N71" s="200">
        <f>(L71/4.24)</f>
        <v>42.452830188679243</v>
      </c>
      <c r="O71" s="294"/>
      <c r="P71" s="43"/>
      <c r="Q71" s="43"/>
      <c r="R71" s="295"/>
      <c r="S71" s="296"/>
      <c r="T71" s="297"/>
    </row>
    <row r="72" spans="1:20" ht="15" customHeight="1" x14ac:dyDescent="0.3">
      <c r="A72" s="47">
        <v>1</v>
      </c>
      <c r="B72" s="298" t="s">
        <v>152</v>
      </c>
      <c r="C72" s="299" t="s">
        <v>153</v>
      </c>
      <c r="D72" s="298" t="s">
        <v>25</v>
      </c>
      <c r="E72" s="300">
        <v>29777</v>
      </c>
      <c r="F72" s="52">
        <v>28825716</v>
      </c>
      <c r="G72" s="53" t="s">
        <v>53</v>
      </c>
      <c r="H72" s="301" t="s">
        <v>154</v>
      </c>
      <c r="I72" s="55">
        <v>135</v>
      </c>
      <c r="J72" s="56">
        <v>140</v>
      </c>
      <c r="K72" s="56">
        <v>170</v>
      </c>
      <c r="L72" s="57">
        <v>310</v>
      </c>
      <c r="M72" s="58">
        <v>44268</v>
      </c>
      <c r="N72" s="59">
        <f>(L72/4.53)</f>
        <v>68.432671081677697</v>
      </c>
      <c r="O72" s="87"/>
      <c r="P72" s="61"/>
      <c r="Q72" s="61"/>
      <c r="R72" s="153" t="s">
        <v>28</v>
      </c>
      <c r="S72" s="88"/>
      <c r="T72" s="89"/>
    </row>
    <row r="73" spans="1:20" ht="15.75" customHeight="1" x14ac:dyDescent="0.3">
      <c r="A73" s="101">
        <v>2</v>
      </c>
      <c r="B73" s="119" t="s">
        <v>155</v>
      </c>
      <c r="C73" s="119" t="s">
        <v>79</v>
      </c>
      <c r="D73" s="302" t="s">
        <v>80</v>
      </c>
      <c r="E73" s="303">
        <v>37960</v>
      </c>
      <c r="F73" s="106">
        <v>45414473</v>
      </c>
      <c r="G73" s="107" t="s">
        <v>32</v>
      </c>
      <c r="H73" s="304" t="s">
        <v>154</v>
      </c>
      <c r="I73" s="109"/>
      <c r="J73" s="110">
        <v>110</v>
      </c>
      <c r="K73" s="110">
        <v>140</v>
      </c>
      <c r="L73" s="111">
        <v>250</v>
      </c>
      <c r="M73" s="112">
        <v>44268</v>
      </c>
      <c r="N73" s="191">
        <f>(L73/4.53)</f>
        <v>55.187637969094922</v>
      </c>
      <c r="O73" s="192"/>
      <c r="P73" s="114"/>
      <c r="Q73" s="121"/>
      <c r="R73" s="115"/>
      <c r="S73" s="132"/>
      <c r="T73" s="133"/>
    </row>
    <row r="74" spans="1:20" ht="15.75" customHeight="1" x14ac:dyDescent="0.3">
      <c r="A74" s="101">
        <v>3</v>
      </c>
      <c r="B74" s="119" t="s">
        <v>156</v>
      </c>
      <c r="C74" s="119" t="s">
        <v>79</v>
      </c>
      <c r="D74" s="302" t="s">
        <v>80</v>
      </c>
      <c r="E74" s="303">
        <v>37190</v>
      </c>
      <c r="F74" s="106">
        <v>43767185</v>
      </c>
      <c r="G74" s="107" t="s">
        <v>32</v>
      </c>
      <c r="H74" s="304" t="s">
        <v>154</v>
      </c>
      <c r="I74" s="109"/>
      <c r="J74" s="110" t="s">
        <v>28</v>
      </c>
      <c r="K74" s="110">
        <v>145</v>
      </c>
      <c r="L74" s="111" t="s">
        <v>41</v>
      </c>
      <c r="M74" s="112">
        <v>44268</v>
      </c>
      <c r="N74" s="191" t="s">
        <v>41</v>
      </c>
      <c r="O74" s="192"/>
      <c r="P74" s="114"/>
      <c r="Q74" s="62"/>
      <c r="R74" s="115"/>
      <c r="S74" s="132"/>
      <c r="T74" s="133"/>
    </row>
    <row r="75" spans="1:20" x14ac:dyDescent="0.25">
      <c r="B75" s="118"/>
      <c r="O75" s="305">
        <v>13</v>
      </c>
      <c r="P75" s="305">
        <v>7</v>
      </c>
      <c r="Q75" s="305">
        <v>12</v>
      </c>
      <c r="R75" s="305">
        <v>17</v>
      </c>
    </row>
  </sheetData>
  <autoFilter ref="C1:N75">
    <filterColumn colId="5" showButton="0"/>
    <filterColumn colId="6" showButton="0"/>
    <filterColumn colId="7" showButton="0"/>
    <filterColumn colId="8" showButton="0"/>
    <filterColumn colId="9" showButton="0"/>
  </autoFilter>
  <mergeCells count="11">
    <mergeCell ref="G1:G2"/>
    <mergeCell ref="H1:M1"/>
    <mergeCell ref="N1:N2"/>
    <mergeCell ref="O1:R1"/>
    <mergeCell ref="S1:T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Ranking FAP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2021-04-05T13:35:18Z</dcterms:created>
  <dcterms:modified xsi:type="dcterms:W3CDTF">2021-04-05T13:36:52Z</dcterms:modified>
</cp:coreProperties>
</file>