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Hoja1!$B$1:$M$198</definedName>
  </definedNames>
  <calcPr calcId="144525"/>
</workbook>
</file>

<file path=xl/calcChain.xml><?xml version="1.0" encoding="utf-8"?>
<calcChain xmlns="http://schemas.openxmlformats.org/spreadsheetml/2006/main">
  <c r="N265" i="1" l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<sst xmlns="http://schemas.openxmlformats.org/spreadsheetml/2006/main" count="1335" uniqueCount="412">
  <si>
    <t>N°</t>
  </si>
  <si>
    <t>ATLETA HABILITADO</t>
  </si>
  <si>
    <t>ENTRENADOR RESPONSABLE</t>
  </si>
  <si>
    <t>ENTIDAD O INSTITUCION REPRESENTATIVA</t>
  </si>
  <si>
    <t>FECHA NAC.</t>
  </si>
  <si>
    <t>DNI</t>
  </si>
  <si>
    <t>DIVISION</t>
  </si>
  <si>
    <t>REGISTRO del TORNEO</t>
  </si>
  <si>
    <t>CATEGORIA</t>
  </si>
  <si>
    <t>ARRANQUE</t>
  </si>
  <si>
    <t>ENVION</t>
  </si>
  <si>
    <t>TOTAL</t>
  </si>
  <si>
    <t>FECHA</t>
  </si>
  <si>
    <t>Ramiro Anselmi</t>
  </si>
  <si>
    <t>Rodrigo Godoy</t>
  </si>
  <si>
    <t>Cadete</t>
  </si>
  <si>
    <t>Lourdes Pintor</t>
  </si>
  <si>
    <t>Ramiro Palumbo</t>
  </si>
  <si>
    <t>Menor</t>
  </si>
  <si>
    <t>Juan Belluscio</t>
  </si>
  <si>
    <t>Club Unión</t>
  </si>
  <si>
    <t>Mayor</t>
  </si>
  <si>
    <t>Rodrigo Aranda</t>
  </si>
  <si>
    <t>Xoana Gimenez</t>
  </si>
  <si>
    <t>Claudio Henschke</t>
  </si>
  <si>
    <t>Mariano Rodriguez</t>
  </si>
  <si>
    <t>Cristian Bodirikyan</t>
  </si>
  <si>
    <t>Nicolas Rivero</t>
  </si>
  <si>
    <t>Gabriel Coto</t>
  </si>
  <si>
    <t>Juvenil</t>
  </si>
  <si>
    <t xml:space="preserve">Corrientes Pesas </t>
  </si>
  <si>
    <t>F49</t>
  </si>
  <si>
    <t>M67</t>
  </si>
  <si>
    <t>M73</t>
  </si>
  <si>
    <t>M89</t>
  </si>
  <si>
    <t>M81</t>
  </si>
  <si>
    <t>F64</t>
  </si>
  <si>
    <t>F55</t>
  </si>
  <si>
    <t>F59</t>
  </si>
  <si>
    <t>F76</t>
  </si>
  <si>
    <t>M+109</t>
  </si>
  <si>
    <t>M109</t>
  </si>
  <si>
    <t>Bruno Beatini</t>
  </si>
  <si>
    <t>M55</t>
  </si>
  <si>
    <t>F71</t>
  </si>
  <si>
    <t>M96</t>
  </si>
  <si>
    <t>Magali Vega</t>
  </si>
  <si>
    <t xml:space="preserve">Yashira Molina Becker </t>
  </si>
  <si>
    <t>Maria Sol Moya</t>
  </si>
  <si>
    <t>Agostina Cabral</t>
  </si>
  <si>
    <t>Regina Ochoa</t>
  </si>
  <si>
    <t>Luana Monzon</t>
  </si>
  <si>
    <t>Jael Romero</t>
  </si>
  <si>
    <t>Antonela Libera</t>
  </si>
  <si>
    <t>Maria Luz Casadevall</t>
  </si>
  <si>
    <t>Abril Quiroga</t>
  </si>
  <si>
    <t>Martina Gimenez</t>
  </si>
  <si>
    <t>Valentina Meynet</t>
  </si>
  <si>
    <t>Julia Lovera</t>
  </si>
  <si>
    <t>Domingo Meza</t>
  </si>
  <si>
    <t>Ignacio Palma</t>
  </si>
  <si>
    <t>Isaac Molina Becker</t>
  </si>
  <si>
    <t>Juan Ignacio Hemadi</t>
  </si>
  <si>
    <t>Benjamin Turner</t>
  </si>
  <si>
    <t>Dante Pizzuti</t>
  </si>
  <si>
    <t>Ramiro Olivra Delfino</t>
  </si>
  <si>
    <t>Nicolas Torres Pandolfo</t>
  </si>
  <si>
    <t>Alejandro Baran</t>
  </si>
  <si>
    <t>Joaquin Jones</t>
  </si>
  <si>
    <t>Joaquin Eluney Mesa</t>
  </si>
  <si>
    <t>Agustin Palacios</t>
  </si>
  <si>
    <t>Aceria</t>
  </si>
  <si>
    <t>Marcelo Fernandez</t>
  </si>
  <si>
    <t>CePAR - TDF</t>
  </si>
  <si>
    <t>Hugo Palacios</t>
  </si>
  <si>
    <t>Luis Lagos</t>
  </si>
  <si>
    <t>Miguel Lupiañez</t>
  </si>
  <si>
    <t>Mateo Molina</t>
  </si>
  <si>
    <t>Miguel Eduardo Nieva</t>
  </si>
  <si>
    <t>Nahuen</t>
  </si>
  <si>
    <t>Roman Gorosito</t>
  </si>
  <si>
    <t>Debora Sandoval</t>
  </si>
  <si>
    <t>Santiago Villalba</t>
  </si>
  <si>
    <t>Jonatan Leyes</t>
  </si>
  <si>
    <t>Corrientes Pesas</t>
  </si>
  <si>
    <t>Tobias Ruiz Diaz</t>
  </si>
  <si>
    <t>Guillermo Solito</t>
  </si>
  <si>
    <t>Nicolas Rivero (1)</t>
  </si>
  <si>
    <t>Ariel Galeano</t>
  </si>
  <si>
    <t>Marco Giorgio</t>
  </si>
  <si>
    <t>Rodrigo Aranda (1)</t>
  </si>
  <si>
    <t>Ludmila Gerzel</t>
  </si>
  <si>
    <t>Gabriel Gomez Franco</t>
  </si>
  <si>
    <t>Rocio Esteche</t>
  </si>
  <si>
    <t>Fabian Pereyra</t>
  </si>
  <si>
    <t>Maria Luz Casadevall (1)</t>
  </si>
  <si>
    <t>Martina Mendoza</t>
  </si>
  <si>
    <t>Tatiana Ullua</t>
  </si>
  <si>
    <t>Leila Slowik</t>
  </si>
  <si>
    <t>Ariel De Candido</t>
  </si>
  <si>
    <t>Joana Palacios</t>
  </si>
  <si>
    <t>Constanza Zacarias</t>
  </si>
  <si>
    <t>Sofia Cardozo</t>
  </si>
  <si>
    <t>Daniel Gonzalez</t>
  </si>
  <si>
    <t>Tomas Britez</t>
  </si>
  <si>
    <t>Asoc. Kayakistas</t>
  </si>
  <si>
    <t>Tobias Ruiz Diaz (1)</t>
  </si>
  <si>
    <t>M61</t>
  </si>
  <si>
    <t>Paola Conti</t>
  </si>
  <si>
    <t>Francisco Maidana</t>
  </si>
  <si>
    <t>Nicolas Solito</t>
  </si>
  <si>
    <t>Esteban Santa Cruz</t>
  </si>
  <si>
    <t>Juan Ignacio Blanco Martins</t>
  </si>
  <si>
    <t>Oscar Blanco</t>
  </si>
  <si>
    <t>Maria Loreta Miani</t>
  </si>
  <si>
    <t>Luna Maria Lupiañez</t>
  </si>
  <si>
    <t>David Adriel Calvo Porro</t>
  </si>
  <si>
    <t xml:space="preserve">Agustina Alvarez </t>
  </si>
  <si>
    <t>% P.M.</t>
  </si>
  <si>
    <t>Maximiliano Kienitz</t>
  </si>
  <si>
    <t>Ludmila Giovana Greco</t>
  </si>
  <si>
    <t>EDA - Aceria</t>
  </si>
  <si>
    <t>F40</t>
  </si>
  <si>
    <t>Kiara Natali Francos</t>
  </si>
  <si>
    <t>Marcelo Morelli</t>
  </si>
  <si>
    <t>EDA - Hernandarias</t>
  </si>
  <si>
    <t>Guillermina Altamirano</t>
  </si>
  <si>
    <t>Abigail Melin</t>
  </si>
  <si>
    <t>Asoc. L.O. - TDF</t>
  </si>
  <si>
    <t>Bianca Verenna Gonzalez</t>
  </si>
  <si>
    <t>Rafael Larraburu</t>
  </si>
  <si>
    <t>Ines Azcue</t>
  </si>
  <si>
    <t>Leila Ailin Bassine</t>
  </si>
  <si>
    <t>Maria Mercedez Giraldez</t>
  </si>
  <si>
    <t>Ariana Ocampo</t>
  </si>
  <si>
    <t xml:space="preserve">Albertina Pinedo </t>
  </si>
  <si>
    <t>Julio Nigrelli</t>
  </si>
  <si>
    <t>EDA - Chascomus</t>
  </si>
  <si>
    <t>49 238 218</t>
  </si>
  <si>
    <t>Lucila Silvia Cuneo</t>
  </si>
  <si>
    <t>Munic. Avellaneda</t>
  </si>
  <si>
    <t>Ana Sofia Montenegro</t>
  </si>
  <si>
    <t>Hugo Nediani</t>
  </si>
  <si>
    <t>EDA - Nediani</t>
  </si>
  <si>
    <t>Leila Slowik (1)</t>
  </si>
  <si>
    <t>Ada Ruiz Díaz</t>
  </si>
  <si>
    <t>46.912.334 </t>
  </si>
  <si>
    <t>Valentina Araoz</t>
  </si>
  <si>
    <t>Federico Carlos Castillo</t>
  </si>
  <si>
    <t>Lucia Ferreira</t>
  </si>
  <si>
    <t>Valentina Panichine</t>
  </si>
  <si>
    <t>Eduardo Nieva</t>
  </si>
  <si>
    <t xml:space="preserve">Asoc. Civil - ELOP - Nahuen </t>
  </si>
  <si>
    <t>Alma Ojeda</t>
  </si>
  <si>
    <t>Ernestina Banuera</t>
  </si>
  <si>
    <t>Manuel Vera</t>
  </si>
  <si>
    <t>Munic. Pergamino</t>
  </si>
  <si>
    <t>Joana Palacios (1)</t>
  </si>
  <si>
    <t>Javier Saez</t>
  </si>
  <si>
    <t>Asoc. Chaqueña de Pesas</t>
  </si>
  <si>
    <t>Melody Basualdo</t>
  </si>
  <si>
    <t>Constanza Valentina Cabral</t>
  </si>
  <si>
    <t>Marlene Yoshitake</t>
  </si>
  <si>
    <t>Brian Delmenico</t>
  </si>
  <si>
    <t>EDA - Pyrros Gim</t>
  </si>
  <si>
    <t>Luciana Chiappella</t>
  </si>
  <si>
    <t>Milagros Reyes</t>
  </si>
  <si>
    <t xml:space="preserve">Lucia Leiva </t>
  </si>
  <si>
    <t>Yasmin Bianco</t>
  </si>
  <si>
    <t>Leila Muruaga</t>
  </si>
  <si>
    <t>Sofia Callata</t>
  </si>
  <si>
    <t>Sofia Subiabre</t>
  </si>
  <si>
    <t>F81</t>
  </si>
  <si>
    <t>Valentina Tatiana Robles Flores</t>
  </si>
  <si>
    <t>Malena Roche</t>
  </si>
  <si>
    <t>F+81</t>
  </si>
  <si>
    <t>Giuliana Mingarelli</t>
  </si>
  <si>
    <t>Victor Robert</t>
  </si>
  <si>
    <t>Club Ciudad Campana</t>
  </si>
  <si>
    <t>Mitjhi Mera</t>
  </si>
  <si>
    <t>Anahi Morales</t>
  </si>
  <si>
    <t>Univ.La Punta - San Luis</t>
  </si>
  <si>
    <t>F+87</t>
  </si>
  <si>
    <t>Giuliana Grabosqui</t>
  </si>
  <si>
    <t>Máximo David Pereira</t>
  </si>
  <si>
    <t>Jose Paz</t>
  </si>
  <si>
    <t>Fundacion Dharma</t>
  </si>
  <si>
    <t>Marcos Agustín Chaila Medina</t>
  </si>
  <si>
    <t>Namir Maximiliano Agüero</t>
  </si>
  <si>
    <t>Esteban Amarilla</t>
  </si>
  <si>
    <t>Nayla Almiron</t>
  </si>
  <si>
    <t>Tiago Emir Dieguez</t>
  </si>
  <si>
    <t>Mauricio Sosa</t>
  </si>
  <si>
    <t>Ignacio Aguirre</t>
  </si>
  <si>
    <t xml:space="preserve">Matías Francisco I. Soria Carrizo </t>
  </si>
  <si>
    <t>David Fanjul</t>
  </si>
  <si>
    <t>CeDA - Salta</t>
  </si>
  <si>
    <t>Renzo Banuera</t>
  </si>
  <si>
    <t>Mateo Lassaga</t>
  </si>
  <si>
    <t>Jorge Butovoy</t>
  </si>
  <si>
    <t>Facundo Salica Ferreira</t>
  </si>
  <si>
    <t>Pablo Tolos</t>
  </si>
  <si>
    <t>Tobias Altamiranda</t>
  </si>
  <si>
    <t>Leon Maymo</t>
  </si>
  <si>
    <t>Sebastian Benitez</t>
  </si>
  <si>
    <t>Julián María Calabro</t>
  </si>
  <si>
    <t>Lautaro Ávalos</t>
  </si>
  <si>
    <t>Franco López</t>
  </si>
  <si>
    <t>Jonathan Salguero</t>
  </si>
  <si>
    <t>Joaquín Cicare</t>
  </si>
  <si>
    <t>Gaspar Alejo Patricelli.</t>
  </si>
  <si>
    <t>Facundo Mitchell</t>
  </si>
  <si>
    <t>Club Calchaqui</t>
  </si>
  <si>
    <t xml:space="preserve">      Andre Leclerc  </t>
  </si>
  <si>
    <t>Ignacio Mazza</t>
  </si>
  <si>
    <t>Bautista Raimundo</t>
  </si>
  <si>
    <t>Santiago Pérez</t>
  </si>
  <si>
    <t>Rufino Aguirre</t>
  </si>
  <si>
    <t>Guillermo Rolon</t>
  </si>
  <si>
    <t>Juan Pablo Capovila Otranto</t>
  </si>
  <si>
    <t>Cabral Julián</t>
  </si>
  <si>
    <t>Uriel Peña</t>
  </si>
  <si>
    <t>Alejo Ocampo Budeguer</t>
  </si>
  <si>
    <t>Benjamín Díaz</t>
  </si>
  <si>
    <t>Valentín Pighìn</t>
  </si>
  <si>
    <t>Tomás Cortes</t>
  </si>
  <si>
    <t>Juan Pablo Montenegro</t>
  </si>
  <si>
    <t>Mateo Gonzalez</t>
  </si>
  <si>
    <t>Lucas Mateo Sale</t>
  </si>
  <si>
    <t>Patricio Araya</t>
  </si>
  <si>
    <t>Ramiro Lionel Ayala</t>
  </si>
  <si>
    <t>Ignacio Fabbricatore</t>
  </si>
  <si>
    <t>Agustín Dalla Fontana</t>
  </si>
  <si>
    <t>Tomas Britez (1)</t>
  </si>
  <si>
    <t>Ismael Ovejero</t>
  </si>
  <si>
    <t>Ángelo Valentino Patricelli</t>
  </si>
  <si>
    <t>Joaquin Eluney Mesa (1)</t>
  </si>
  <si>
    <t>M102</t>
  </si>
  <si>
    <t>Alejo Solito</t>
  </si>
  <si>
    <t>Martin Tiziano Mera</t>
  </si>
  <si>
    <t>Ian Albornoz</t>
  </si>
  <si>
    <t>Lautaro David Duarte</t>
  </si>
  <si>
    <t>Danilo Castro</t>
  </si>
  <si>
    <t>Pablo Ezequiel Frau</t>
  </si>
  <si>
    <t>EDA - Guadalupe</t>
  </si>
  <si>
    <t>Milena Madelein Ayala</t>
  </si>
  <si>
    <t>Katherina Szebun</t>
  </si>
  <si>
    <t>Nicolás Alejandro Barrera</t>
  </si>
  <si>
    <t>Ángel Gabriel Landivar</t>
  </si>
  <si>
    <t>Emiliano Vaquera</t>
  </si>
  <si>
    <t>Asoc. Neuquina de Pesas</t>
  </si>
  <si>
    <t>Asoc. Rosarina de Halterofilia</t>
  </si>
  <si>
    <t>Asoc. Misionera</t>
  </si>
  <si>
    <t>C.A. Alte. Brown</t>
  </si>
  <si>
    <t>C.A. Independiente</t>
  </si>
  <si>
    <t>C.A. Sarmiento - Resistencia</t>
  </si>
  <si>
    <t>Martina Diaz</t>
  </si>
  <si>
    <t xml:space="preserve">EDA - Umbral </t>
  </si>
  <si>
    <t>EDA - Umbral</t>
  </si>
  <si>
    <t>EDA - Bariloche</t>
  </si>
  <si>
    <t>Fe.Me.Pe.</t>
  </si>
  <si>
    <t>Munic. de San Jorge</t>
  </si>
  <si>
    <t>Munic. de E. Echeverria</t>
  </si>
  <si>
    <t>Munic. de Avellaneda</t>
  </si>
  <si>
    <t>Mariano Meza</t>
  </si>
  <si>
    <t>Victoria Thiara Miranda</t>
  </si>
  <si>
    <t>F45</t>
  </si>
  <si>
    <t>Valentina Vitar</t>
  </si>
  <si>
    <t>Solana Celeste Mercado</t>
  </si>
  <si>
    <t>Abigail Dhamar Maripil</t>
  </si>
  <si>
    <t>Valentina Araoz (1)</t>
  </si>
  <si>
    <t>Micaela Vega</t>
  </si>
  <si>
    <t>Ayelen Heinsle</t>
  </si>
  <si>
    <t>EDA - UMBRAL</t>
  </si>
  <si>
    <t>Martina Pallone</t>
  </si>
  <si>
    <t>Carolina Lourdes Prieto</t>
  </si>
  <si>
    <t>Milagros Reyes (1)</t>
  </si>
  <si>
    <t>Nerina Ligieri</t>
  </si>
  <si>
    <t>Dahira Vazquez Stamulis</t>
  </si>
  <si>
    <t>Asoc. Civ. Pesas El Bolson</t>
  </si>
  <si>
    <t>Tatiana Ullua (1)</t>
  </si>
  <si>
    <t>Romina Sapia</t>
  </si>
  <si>
    <t>Melody Basualdo (1)</t>
  </si>
  <si>
    <t>Laura Carolina Facal</t>
  </si>
  <si>
    <t>Karen Aranda</t>
  </si>
  <si>
    <t>Jazmina Barboza</t>
  </si>
  <si>
    <t>Agostina Morales</t>
  </si>
  <si>
    <t>Alan Gomez</t>
  </si>
  <si>
    <t>Antonella Isabel Rueda</t>
  </si>
  <si>
    <t>Sofia Blanco</t>
  </si>
  <si>
    <t>Maximiliano Vallejo</t>
  </si>
  <si>
    <t>M49</t>
  </si>
  <si>
    <t>Thiago Ferreti</t>
  </si>
  <si>
    <t>Bautista Joaquín Cáceres</t>
  </si>
  <si>
    <t>Asociación Misionera</t>
  </si>
  <si>
    <t>Mateo Ledesma Capo</t>
  </si>
  <si>
    <t>Justo Millan</t>
  </si>
  <si>
    <t>Elias Calja</t>
  </si>
  <si>
    <t>Gael Maximiliano Arias Quiroga</t>
  </si>
  <si>
    <t>Valentín Tomás Cáceres</t>
  </si>
  <si>
    <t>Matias Cordoba</t>
  </si>
  <si>
    <t>Leandro Ruiz</t>
  </si>
  <si>
    <t>Joaquin Garello</t>
  </si>
  <si>
    <t>Valentin Vitullo</t>
  </si>
  <si>
    <t>Facundo De Guerrico</t>
  </si>
  <si>
    <t>Jeronimo Martinez</t>
  </si>
  <si>
    <t>Federico Coto</t>
  </si>
  <si>
    <t>Rodrigo Lingeri</t>
  </si>
  <si>
    <t xml:space="preserve">Marcos Cisneros </t>
  </si>
  <si>
    <t>Christian Antelo</t>
  </si>
  <si>
    <t>Lautaro Ojeda</t>
  </si>
  <si>
    <t>Agustín Caggiano</t>
  </si>
  <si>
    <t>Juan Carlos Yunis</t>
  </si>
  <si>
    <t>Franco Lopez</t>
  </si>
  <si>
    <t>Marcos Martel</t>
  </si>
  <si>
    <t>David Alexis Yosco</t>
  </si>
  <si>
    <t>M+102</t>
  </si>
  <si>
    <t>MarIa Paz Casadevall</t>
  </si>
  <si>
    <t>Martina Diaz (1)</t>
  </si>
  <si>
    <t>Yamila Olibera</t>
  </si>
  <si>
    <t>Victoria Thiara Miranda (1)</t>
  </si>
  <si>
    <t>Ludmila Gerzel (1)</t>
  </si>
  <si>
    <t>51,6KG</t>
  </si>
  <si>
    <t>Magali Vega (1)</t>
  </si>
  <si>
    <t>Magdalena Rios</t>
  </si>
  <si>
    <t>Bianca Verenna Gonzalez (1)</t>
  </si>
  <si>
    <t>Micaela Vega (1)</t>
  </si>
  <si>
    <t>Martina Escudero Nontue</t>
  </si>
  <si>
    <t>Ivana Suarez</t>
  </si>
  <si>
    <t>Asoc. Civil Pesas San Luis</t>
  </si>
  <si>
    <t>Victoria Luna</t>
  </si>
  <si>
    <t>Ismael Luna</t>
  </si>
  <si>
    <t>Fe.Ju.Pe.</t>
  </si>
  <si>
    <t>Ada Ruiz Díaz (1)</t>
  </si>
  <si>
    <t>Rocío Sirignano</t>
  </si>
  <si>
    <t>Leila Ailin Bassine (1)</t>
  </si>
  <si>
    <t>Florencia Rios</t>
  </si>
  <si>
    <t>Zahira Daniela Flores</t>
  </si>
  <si>
    <t>Nicole Villarroel</t>
  </si>
  <si>
    <t>Milena Madelein Ayala (1)</t>
  </si>
  <si>
    <t>Raquel Ayelen Rojas</t>
  </si>
  <si>
    <t>Maria Izetta</t>
  </si>
  <si>
    <t>Nerina Ligieri (1)</t>
  </si>
  <si>
    <t>Mora Etcheguia</t>
  </si>
  <si>
    <t>75,4KG</t>
  </si>
  <si>
    <t>Andrea Frette</t>
  </si>
  <si>
    <t>Yasmin Bianco (1)</t>
  </si>
  <si>
    <t>Martina Miranda</t>
  </si>
  <si>
    <t>María Micaela Obando</t>
  </si>
  <si>
    <t>Ignacio Curtelo</t>
  </si>
  <si>
    <t>F87</t>
  </si>
  <si>
    <t>Sofia Subiabre (1)</t>
  </si>
  <si>
    <t>Luz Alba Ojeda</t>
  </si>
  <si>
    <t>Antonella Caletti</t>
  </si>
  <si>
    <t>Asoc. Barilochense de Pesas</t>
  </si>
  <si>
    <t>103.6KG</t>
  </si>
  <si>
    <t>Debora Aldana Avaca</t>
  </si>
  <si>
    <t>48.9kg</t>
  </si>
  <si>
    <t>Alvaro Matricardi</t>
  </si>
  <si>
    <t>Nicolas Cantarutti</t>
  </si>
  <si>
    <t>Franco Etcheguia</t>
  </si>
  <si>
    <t>Ramiro Palumbo (1)</t>
  </si>
  <si>
    <t>Tobias Lucero</t>
  </si>
  <si>
    <t>Ricardo Lucero</t>
  </si>
  <si>
    <t>Asoc. Civil Mendocina</t>
  </si>
  <si>
    <t>Rodrigo Andrade</t>
  </si>
  <si>
    <t>Martin Ivan Roth</t>
  </si>
  <si>
    <t>Jorge Roth</t>
  </si>
  <si>
    <t>Club Sarmiento - Avellaneda</t>
  </si>
  <si>
    <t>Nicolás Alejandro Barrera (1)</t>
  </si>
  <si>
    <t>Alejo Galarza</t>
  </si>
  <si>
    <t>Alvaro Cruz</t>
  </si>
  <si>
    <t>Felipe Aranda</t>
  </si>
  <si>
    <t>Paco Córdoba Juárez</t>
  </si>
  <si>
    <t>Mateo Oyarzo</t>
  </si>
  <si>
    <t>Carla Moreira</t>
  </si>
  <si>
    <t>Gabriel Cichini</t>
  </si>
  <si>
    <t>Benjamín Garelli</t>
  </si>
  <si>
    <t>Gael Maximiliano Arias Quiroga (1)</t>
  </si>
  <si>
    <t>David Rojas</t>
  </si>
  <si>
    <t>EDA - Halterados</t>
  </si>
  <si>
    <t>Franco Emiliano Romero</t>
  </si>
  <si>
    <t>Adriel Ruggiero</t>
  </si>
  <si>
    <t>Andres Yonzo</t>
  </si>
  <si>
    <t>Benjamin Ocampo</t>
  </si>
  <si>
    <t>Claudio Enrique Sanchez</t>
  </si>
  <si>
    <t>Tiziano Tomasetti</t>
  </si>
  <si>
    <t>Leon Maymo (1)</t>
  </si>
  <si>
    <t>Ariel Galeano (1)</t>
  </si>
  <si>
    <t>Valentin Vitullo (1)</t>
  </si>
  <si>
    <t>Jesús Décima</t>
  </si>
  <si>
    <t>Agustin Escudero</t>
  </si>
  <si>
    <t>Franco Chamorro</t>
  </si>
  <si>
    <t>79,9kg</t>
  </si>
  <si>
    <t>Alejo Gomez Franco</t>
  </si>
  <si>
    <t>84,8kg</t>
  </si>
  <si>
    <t>Diogo Cancherini</t>
  </si>
  <si>
    <t>Francisco Lopez</t>
  </si>
  <si>
    <t>Alejo Ocampo Budeguer (1)</t>
  </si>
  <si>
    <t>Patricio Araya (1)</t>
  </si>
  <si>
    <t>Ramiro Agustin Vazquez</t>
  </si>
  <si>
    <t>88,4kg</t>
  </si>
  <si>
    <t>Valentín Pighìn (1)</t>
  </si>
  <si>
    <t>Sebastian Rodrigo Cochet</t>
  </si>
  <si>
    <t>Agustín Caggiano (1)</t>
  </si>
  <si>
    <t>Francisco Pastore</t>
  </si>
  <si>
    <t>Sebastian Sosa</t>
  </si>
  <si>
    <t>Octavio Sosa</t>
  </si>
  <si>
    <t>Javier Autore</t>
  </si>
  <si>
    <t>Mateo Pons</t>
  </si>
  <si>
    <t>Pablo Gonzalo Gomez Perazza</t>
  </si>
  <si>
    <t>104,3kg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</si>
</sst>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;[Red]&quot;$&quot;\ #,##0.00"/>
    <numFmt numFmtId="165" formatCode="0;\(0\);\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1" tint="0.3499862666707357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0" borderId="0" xfId="0" applyNumberFormat="1"/>
    <xf numFmtId="14" fontId="0" fillId="0" borderId="7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14" fontId="0" fillId="4" borderId="17" xfId="0" applyNumberFormat="1" applyFill="1" applyBorder="1" applyAlignment="1">
      <alignment horizontal="center" vertical="center"/>
    </xf>
    <xf numFmtId="3" fontId="0" fillId="4" borderId="17" xfId="0" applyNumberFormat="1" applyFill="1" applyBorder="1" applyAlignment="1">
      <alignment horizontal="center" vertical="center"/>
    </xf>
    <xf numFmtId="165" fontId="0" fillId="4" borderId="17" xfId="0" applyNumberFormat="1" applyFill="1" applyBorder="1" applyAlignment="1">
      <alignment horizontal="center" vertical="center"/>
    </xf>
    <xf numFmtId="165" fontId="3" fillId="4" borderId="17" xfId="0" applyNumberFormat="1" applyFont="1" applyFill="1" applyBorder="1" applyAlignment="1">
      <alignment horizontal="center" vertical="center"/>
    </xf>
    <xf numFmtId="14" fontId="0" fillId="4" borderId="18" xfId="0" applyNumberForma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/>
    </xf>
    <xf numFmtId="3" fontId="0" fillId="0" borderId="12" xfId="0" applyNumberFormat="1" applyFill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4" fontId="0" fillId="0" borderId="11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0" fillId="0" borderId="28" xfId="0" applyNumberFormat="1" applyFon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4" fontId="1" fillId="0" borderId="38" xfId="0" applyNumberFormat="1" applyFont="1" applyFill="1" applyBorder="1" applyAlignment="1">
      <alignment horizontal="center" vertical="center"/>
    </xf>
    <xf numFmtId="14" fontId="0" fillId="0" borderId="39" xfId="0" applyNumberFormat="1" applyFont="1" applyFill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14" fontId="0" fillId="0" borderId="41" xfId="0" applyNumberFormat="1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14" fontId="0" fillId="0" borderId="44" xfId="0" applyNumberForma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30" xfId="0" applyNumberFormat="1" applyFont="1" applyFill="1" applyBorder="1" applyAlignment="1">
      <alignment horizontal="center" vertical="center"/>
    </xf>
    <xf numFmtId="2" fontId="1" fillId="0" borderId="46" xfId="0" applyNumberFormat="1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3" fontId="0" fillId="0" borderId="17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 wrapText="1"/>
    </xf>
    <xf numFmtId="14" fontId="0" fillId="0" borderId="11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14" fontId="0" fillId="0" borderId="40" xfId="0" applyNumberFormat="1" applyFont="1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14" fontId="0" fillId="2" borderId="32" xfId="0" applyNumberFormat="1" applyFill="1" applyBorder="1" applyAlignment="1">
      <alignment horizontal="center" vertical="center"/>
    </xf>
    <xf numFmtId="3" fontId="0" fillId="2" borderId="34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4" fontId="0" fillId="2" borderId="28" xfId="0" applyNumberForma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4" fontId="0" fillId="2" borderId="37" xfId="0" applyNumberFormat="1" applyFill="1" applyBorder="1" applyAlignment="1">
      <alignment horizontal="center" vertical="center"/>
    </xf>
    <xf numFmtId="3" fontId="0" fillId="2" borderId="50" xfId="0" applyNumberForma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14" fontId="0" fillId="0" borderId="43" xfId="0" applyNumberFormat="1" applyFont="1" applyFill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14" fontId="0" fillId="0" borderId="38" xfId="0" applyNumberFormat="1" applyFont="1" applyFill="1" applyBorder="1" applyAlignment="1">
      <alignment horizontal="center" vertical="center"/>
    </xf>
    <xf numFmtId="2" fontId="1" fillId="0" borderId="53" xfId="0" applyNumberFormat="1" applyFont="1" applyFill="1" applyBorder="1" applyAlignment="1">
      <alignment horizontal="center" vertical="center"/>
    </xf>
    <xf numFmtId="2" fontId="1" fillId="0" borderId="45" xfId="0" applyNumberFormat="1" applyFont="1" applyFill="1" applyBorder="1" applyAlignment="1">
      <alignment horizontal="center" vertical="center" wrapText="1"/>
    </xf>
    <xf numFmtId="2" fontId="1" fillId="0" borderId="46" xfId="0" applyNumberFormat="1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/>
    </xf>
    <xf numFmtId="3" fontId="1" fillId="0" borderId="45" xfId="0" applyNumberFormat="1" applyFont="1" applyBorder="1" applyAlignment="1">
      <alignment horizontal="center" vertical="center"/>
    </xf>
    <xf numFmtId="164" fontId="1" fillId="0" borderId="56" xfId="0" applyNumberFormat="1" applyFont="1" applyFill="1" applyBorder="1" applyAlignment="1">
      <alignment horizontal="center" vertical="center" wrapText="1"/>
    </xf>
    <xf numFmtId="164" fontId="1" fillId="0" borderId="57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/>
    </xf>
    <xf numFmtId="3" fontId="1" fillId="0" borderId="46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tabSelected="1" zoomScale="94" zoomScaleNormal="94" workbookViewId="0">
      <selection activeCell="B8" sqref="B8"/>
    </sheetView>
  </sheetViews>
  <sheetFormatPr baseColWidth="10" defaultRowHeight="15" x14ac:dyDescent="0.25"/>
  <cols>
    <col min="1" max="1" width="3.140625" bestFit="1" customWidth="1"/>
    <col min="2" max="2" width="32.140625" bestFit="1" customWidth="1"/>
    <col min="3" max="3" width="23.85546875" customWidth="1"/>
    <col min="4" max="4" width="29.28515625" customWidth="1"/>
    <col min="5" max="5" width="11.5703125" style="17" customWidth="1"/>
    <col min="6" max="6" width="11" style="35" bestFit="1" customWidth="1"/>
    <col min="7" max="7" width="9.140625" bestFit="1" customWidth="1"/>
    <col min="10" max="10" width="11.140625" bestFit="1" customWidth="1"/>
    <col min="13" max="13" width="11.5703125" style="17" bestFit="1" customWidth="1"/>
    <col min="257" max="257" width="3.140625" bestFit="1" customWidth="1"/>
    <col min="258" max="258" width="32.140625" bestFit="1" customWidth="1"/>
    <col min="259" max="259" width="23.85546875" customWidth="1"/>
    <col min="260" max="260" width="29.28515625" customWidth="1"/>
    <col min="261" max="261" width="11.5703125" customWidth="1"/>
    <col min="262" max="262" width="11" bestFit="1" customWidth="1"/>
    <col min="263" max="263" width="9.140625" bestFit="1" customWidth="1"/>
    <col min="266" max="266" width="11.140625" bestFit="1" customWidth="1"/>
    <col min="269" max="269" width="11.5703125" bestFit="1" customWidth="1"/>
    <col min="513" max="513" width="3.140625" bestFit="1" customWidth="1"/>
    <col min="514" max="514" width="32.140625" bestFit="1" customWidth="1"/>
    <col min="515" max="515" width="23.85546875" customWidth="1"/>
    <col min="516" max="516" width="29.28515625" customWidth="1"/>
    <col min="517" max="517" width="11.5703125" customWidth="1"/>
    <col min="518" max="518" width="11" bestFit="1" customWidth="1"/>
    <col min="519" max="519" width="9.140625" bestFit="1" customWidth="1"/>
    <col min="522" max="522" width="11.140625" bestFit="1" customWidth="1"/>
    <col min="525" max="525" width="11.5703125" bestFit="1" customWidth="1"/>
    <col min="769" max="769" width="3.140625" bestFit="1" customWidth="1"/>
    <col min="770" max="770" width="32.140625" bestFit="1" customWidth="1"/>
    <col min="771" max="771" width="23.85546875" customWidth="1"/>
    <col min="772" max="772" width="29.28515625" customWidth="1"/>
    <col min="773" max="773" width="11.5703125" customWidth="1"/>
    <col min="774" max="774" width="11" bestFit="1" customWidth="1"/>
    <col min="775" max="775" width="9.140625" bestFit="1" customWidth="1"/>
    <col min="778" max="778" width="11.140625" bestFit="1" customWidth="1"/>
    <col min="781" max="781" width="11.5703125" bestFit="1" customWidth="1"/>
    <col min="1025" max="1025" width="3.140625" bestFit="1" customWidth="1"/>
    <col min="1026" max="1026" width="32.140625" bestFit="1" customWidth="1"/>
    <col min="1027" max="1027" width="23.85546875" customWidth="1"/>
    <col min="1028" max="1028" width="29.28515625" customWidth="1"/>
    <col min="1029" max="1029" width="11.5703125" customWidth="1"/>
    <col min="1030" max="1030" width="11" bestFit="1" customWidth="1"/>
    <col min="1031" max="1031" width="9.140625" bestFit="1" customWidth="1"/>
    <col min="1034" max="1034" width="11.140625" bestFit="1" customWidth="1"/>
    <col min="1037" max="1037" width="11.5703125" bestFit="1" customWidth="1"/>
    <col min="1281" max="1281" width="3.140625" bestFit="1" customWidth="1"/>
    <col min="1282" max="1282" width="32.140625" bestFit="1" customWidth="1"/>
    <col min="1283" max="1283" width="23.85546875" customWidth="1"/>
    <col min="1284" max="1284" width="29.28515625" customWidth="1"/>
    <col min="1285" max="1285" width="11.5703125" customWidth="1"/>
    <col min="1286" max="1286" width="11" bestFit="1" customWidth="1"/>
    <col min="1287" max="1287" width="9.140625" bestFit="1" customWidth="1"/>
    <col min="1290" max="1290" width="11.140625" bestFit="1" customWidth="1"/>
    <col min="1293" max="1293" width="11.5703125" bestFit="1" customWidth="1"/>
    <col min="1537" max="1537" width="3.140625" bestFit="1" customWidth="1"/>
    <col min="1538" max="1538" width="32.140625" bestFit="1" customWidth="1"/>
    <col min="1539" max="1539" width="23.85546875" customWidth="1"/>
    <col min="1540" max="1540" width="29.28515625" customWidth="1"/>
    <col min="1541" max="1541" width="11.5703125" customWidth="1"/>
    <col min="1542" max="1542" width="11" bestFit="1" customWidth="1"/>
    <col min="1543" max="1543" width="9.140625" bestFit="1" customWidth="1"/>
    <col min="1546" max="1546" width="11.140625" bestFit="1" customWidth="1"/>
    <col min="1549" max="1549" width="11.5703125" bestFit="1" customWidth="1"/>
    <col min="1793" max="1793" width="3.140625" bestFit="1" customWidth="1"/>
    <col min="1794" max="1794" width="32.140625" bestFit="1" customWidth="1"/>
    <col min="1795" max="1795" width="23.85546875" customWidth="1"/>
    <col min="1796" max="1796" width="29.28515625" customWidth="1"/>
    <col min="1797" max="1797" width="11.5703125" customWidth="1"/>
    <col min="1798" max="1798" width="11" bestFit="1" customWidth="1"/>
    <col min="1799" max="1799" width="9.140625" bestFit="1" customWidth="1"/>
    <col min="1802" max="1802" width="11.140625" bestFit="1" customWidth="1"/>
    <col min="1805" max="1805" width="11.5703125" bestFit="1" customWidth="1"/>
    <col min="2049" max="2049" width="3.140625" bestFit="1" customWidth="1"/>
    <col min="2050" max="2050" width="32.140625" bestFit="1" customWidth="1"/>
    <col min="2051" max="2051" width="23.85546875" customWidth="1"/>
    <col min="2052" max="2052" width="29.28515625" customWidth="1"/>
    <col min="2053" max="2053" width="11.5703125" customWidth="1"/>
    <col min="2054" max="2054" width="11" bestFit="1" customWidth="1"/>
    <col min="2055" max="2055" width="9.140625" bestFit="1" customWidth="1"/>
    <col min="2058" max="2058" width="11.140625" bestFit="1" customWidth="1"/>
    <col min="2061" max="2061" width="11.5703125" bestFit="1" customWidth="1"/>
    <col min="2305" max="2305" width="3.140625" bestFit="1" customWidth="1"/>
    <col min="2306" max="2306" width="32.140625" bestFit="1" customWidth="1"/>
    <col min="2307" max="2307" width="23.85546875" customWidth="1"/>
    <col min="2308" max="2308" width="29.28515625" customWidth="1"/>
    <col min="2309" max="2309" width="11.5703125" customWidth="1"/>
    <col min="2310" max="2310" width="11" bestFit="1" customWidth="1"/>
    <col min="2311" max="2311" width="9.140625" bestFit="1" customWidth="1"/>
    <col min="2314" max="2314" width="11.140625" bestFit="1" customWidth="1"/>
    <col min="2317" max="2317" width="11.5703125" bestFit="1" customWidth="1"/>
    <col min="2561" max="2561" width="3.140625" bestFit="1" customWidth="1"/>
    <col min="2562" max="2562" width="32.140625" bestFit="1" customWidth="1"/>
    <col min="2563" max="2563" width="23.85546875" customWidth="1"/>
    <col min="2564" max="2564" width="29.28515625" customWidth="1"/>
    <col min="2565" max="2565" width="11.5703125" customWidth="1"/>
    <col min="2566" max="2566" width="11" bestFit="1" customWidth="1"/>
    <col min="2567" max="2567" width="9.140625" bestFit="1" customWidth="1"/>
    <col min="2570" max="2570" width="11.140625" bestFit="1" customWidth="1"/>
    <col min="2573" max="2573" width="11.5703125" bestFit="1" customWidth="1"/>
    <col min="2817" max="2817" width="3.140625" bestFit="1" customWidth="1"/>
    <col min="2818" max="2818" width="32.140625" bestFit="1" customWidth="1"/>
    <col min="2819" max="2819" width="23.85546875" customWidth="1"/>
    <col min="2820" max="2820" width="29.28515625" customWidth="1"/>
    <col min="2821" max="2821" width="11.5703125" customWidth="1"/>
    <col min="2822" max="2822" width="11" bestFit="1" customWidth="1"/>
    <col min="2823" max="2823" width="9.140625" bestFit="1" customWidth="1"/>
    <col min="2826" max="2826" width="11.140625" bestFit="1" customWidth="1"/>
    <col min="2829" max="2829" width="11.5703125" bestFit="1" customWidth="1"/>
    <col min="3073" max="3073" width="3.140625" bestFit="1" customWidth="1"/>
    <col min="3074" max="3074" width="32.140625" bestFit="1" customWidth="1"/>
    <col min="3075" max="3075" width="23.85546875" customWidth="1"/>
    <col min="3076" max="3076" width="29.28515625" customWidth="1"/>
    <col min="3077" max="3077" width="11.5703125" customWidth="1"/>
    <col min="3078" max="3078" width="11" bestFit="1" customWidth="1"/>
    <col min="3079" max="3079" width="9.140625" bestFit="1" customWidth="1"/>
    <col min="3082" max="3082" width="11.140625" bestFit="1" customWidth="1"/>
    <col min="3085" max="3085" width="11.5703125" bestFit="1" customWidth="1"/>
    <col min="3329" max="3329" width="3.140625" bestFit="1" customWidth="1"/>
    <col min="3330" max="3330" width="32.140625" bestFit="1" customWidth="1"/>
    <col min="3331" max="3331" width="23.85546875" customWidth="1"/>
    <col min="3332" max="3332" width="29.28515625" customWidth="1"/>
    <col min="3333" max="3333" width="11.5703125" customWidth="1"/>
    <col min="3334" max="3334" width="11" bestFit="1" customWidth="1"/>
    <col min="3335" max="3335" width="9.140625" bestFit="1" customWidth="1"/>
    <col min="3338" max="3338" width="11.140625" bestFit="1" customWidth="1"/>
    <col min="3341" max="3341" width="11.5703125" bestFit="1" customWidth="1"/>
    <col min="3585" max="3585" width="3.140625" bestFit="1" customWidth="1"/>
    <col min="3586" max="3586" width="32.140625" bestFit="1" customWidth="1"/>
    <col min="3587" max="3587" width="23.85546875" customWidth="1"/>
    <col min="3588" max="3588" width="29.28515625" customWidth="1"/>
    <col min="3589" max="3589" width="11.5703125" customWidth="1"/>
    <col min="3590" max="3590" width="11" bestFit="1" customWidth="1"/>
    <col min="3591" max="3591" width="9.140625" bestFit="1" customWidth="1"/>
    <col min="3594" max="3594" width="11.140625" bestFit="1" customWidth="1"/>
    <col min="3597" max="3597" width="11.5703125" bestFit="1" customWidth="1"/>
    <col min="3841" max="3841" width="3.140625" bestFit="1" customWidth="1"/>
    <col min="3842" max="3842" width="32.140625" bestFit="1" customWidth="1"/>
    <col min="3843" max="3843" width="23.85546875" customWidth="1"/>
    <col min="3844" max="3844" width="29.28515625" customWidth="1"/>
    <col min="3845" max="3845" width="11.5703125" customWidth="1"/>
    <col min="3846" max="3846" width="11" bestFit="1" customWidth="1"/>
    <col min="3847" max="3847" width="9.140625" bestFit="1" customWidth="1"/>
    <col min="3850" max="3850" width="11.140625" bestFit="1" customWidth="1"/>
    <col min="3853" max="3853" width="11.5703125" bestFit="1" customWidth="1"/>
    <col min="4097" max="4097" width="3.140625" bestFit="1" customWidth="1"/>
    <col min="4098" max="4098" width="32.140625" bestFit="1" customWidth="1"/>
    <col min="4099" max="4099" width="23.85546875" customWidth="1"/>
    <col min="4100" max="4100" width="29.28515625" customWidth="1"/>
    <col min="4101" max="4101" width="11.5703125" customWidth="1"/>
    <col min="4102" max="4102" width="11" bestFit="1" customWidth="1"/>
    <col min="4103" max="4103" width="9.140625" bestFit="1" customWidth="1"/>
    <col min="4106" max="4106" width="11.140625" bestFit="1" customWidth="1"/>
    <col min="4109" max="4109" width="11.5703125" bestFit="1" customWidth="1"/>
    <col min="4353" max="4353" width="3.140625" bestFit="1" customWidth="1"/>
    <col min="4354" max="4354" width="32.140625" bestFit="1" customWidth="1"/>
    <col min="4355" max="4355" width="23.85546875" customWidth="1"/>
    <col min="4356" max="4356" width="29.28515625" customWidth="1"/>
    <col min="4357" max="4357" width="11.5703125" customWidth="1"/>
    <col min="4358" max="4358" width="11" bestFit="1" customWidth="1"/>
    <col min="4359" max="4359" width="9.140625" bestFit="1" customWidth="1"/>
    <col min="4362" max="4362" width="11.140625" bestFit="1" customWidth="1"/>
    <col min="4365" max="4365" width="11.5703125" bestFit="1" customWidth="1"/>
    <col min="4609" max="4609" width="3.140625" bestFit="1" customWidth="1"/>
    <col min="4610" max="4610" width="32.140625" bestFit="1" customWidth="1"/>
    <col min="4611" max="4611" width="23.85546875" customWidth="1"/>
    <col min="4612" max="4612" width="29.28515625" customWidth="1"/>
    <col min="4613" max="4613" width="11.5703125" customWidth="1"/>
    <col min="4614" max="4614" width="11" bestFit="1" customWidth="1"/>
    <col min="4615" max="4615" width="9.140625" bestFit="1" customWidth="1"/>
    <col min="4618" max="4618" width="11.140625" bestFit="1" customWidth="1"/>
    <col min="4621" max="4621" width="11.5703125" bestFit="1" customWidth="1"/>
    <col min="4865" max="4865" width="3.140625" bestFit="1" customWidth="1"/>
    <col min="4866" max="4866" width="32.140625" bestFit="1" customWidth="1"/>
    <col min="4867" max="4867" width="23.85546875" customWidth="1"/>
    <col min="4868" max="4868" width="29.28515625" customWidth="1"/>
    <col min="4869" max="4869" width="11.5703125" customWidth="1"/>
    <col min="4870" max="4870" width="11" bestFit="1" customWidth="1"/>
    <col min="4871" max="4871" width="9.140625" bestFit="1" customWidth="1"/>
    <col min="4874" max="4874" width="11.140625" bestFit="1" customWidth="1"/>
    <col min="4877" max="4877" width="11.5703125" bestFit="1" customWidth="1"/>
    <col min="5121" max="5121" width="3.140625" bestFit="1" customWidth="1"/>
    <col min="5122" max="5122" width="32.140625" bestFit="1" customWidth="1"/>
    <col min="5123" max="5123" width="23.85546875" customWidth="1"/>
    <col min="5124" max="5124" width="29.28515625" customWidth="1"/>
    <col min="5125" max="5125" width="11.5703125" customWidth="1"/>
    <col min="5126" max="5126" width="11" bestFit="1" customWidth="1"/>
    <col min="5127" max="5127" width="9.140625" bestFit="1" customWidth="1"/>
    <col min="5130" max="5130" width="11.140625" bestFit="1" customWidth="1"/>
    <col min="5133" max="5133" width="11.5703125" bestFit="1" customWidth="1"/>
    <col min="5377" max="5377" width="3.140625" bestFit="1" customWidth="1"/>
    <col min="5378" max="5378" width="32.140625" bestFit="1" customWidth="1"/>
    <col min="5379" max="5379" width="23.85546875" customWidth="1"/>
    <col min="5380" max="5380" width="29.28515625" customWidth="1"/>
    <col min="5381" max="5381" width="11.5703125" customWidth="1"/>
    <col min="5382" max="5382" width="11" bestFit="1" customWidth="1"/>
    <col min="5383" max="5383" width="9.140625" bestFit="1" customWidth="1"/>
    <col min="5386" max="5386" width="11.140625" bestFit="1" customWidth="1"/>
    <col min="5389" max="5389" width="11.5703125" bestFit="1" customWidth="1"/>
    <col min="5633" max="5633" width="3.140625" bestFit="1" customWidth="1"/>
    <col min="5634" max="5634" width="32.140625" bestFit="1" customWidth="1"/>
    <col min="5635" max="5635" width="23.85546875" customWidth="1"/>
    <col min="5636" max="5636" width="29.28515625" customWidth="1"/>
    <col min="5637" max="5637" width="11.5703125" customWidth="1"/>
    <col min="5638" max="5638" width="11" bestFit="1" customWidth="1"/>
    <col min="5639" max="5639" width="9.140625" bestFit="1" customWidth="1"/>
    <col min="5642" max="5642" width="11.140625" bestFit="1" customWidth="1"/>
    <col min="5645" max="5645" width="11.5703125" bestFit="1" customWidth="1"/>
    <col min="5889" max="5889" width="3.140625" bestFit="1" customWidth="1"/>
    <col min="5890" max="5890" width="32.140625" bestFit="1" customWidth="1"/>
    <col min="5891" max="5891" width="23.85546875" customWidth="1"/>
    <col min="5892" max="5892" width="29.28515625" customWidth="1"/>
    <col min="5893" max="5893" width="11.5703125" customWidth="1"/>
    <col min="5894" max="5894" width="11" bestFit="1" customWidth="1"/>
    <col min="5895" max="5895" width="9.140625" bestFit="1" customWidth="1"/>
    <col min="5898" max="5898" width="11.140625" bestFit="1" customWidth="1"/>
    <col min="5901" max="5901" width="11.5703125" bestFit="1" customWidth="1"/>
    <col min="6145" max="6145" width="3.140625" bestFit="1" customWidth="1"/>
    <col min="6146" max="6146" width="32.140625" bestFit="1" customWidth="1"/>
    <col min="6147" max="6147" width="23.85546875" customWidth="1"/>
    <col min="6148" max="6148" width="29.28515625" customWidth="1"/>
    <col min="6149" max="6149" width="11.5703125" customWidth="1"/>
    <col min="6150" max="6150" width="11" bestFit="1" customWidth="1"/>
    <col min="6151" max="6151" width="9.140625" bestFit="1" customWidth="1"/>
    <col min="6154" max="6154" width="11.140625" bestFit="1" customWidth="1"/>
    <col min="6157" max="6157" width="11.5703125" bestFit="1" customWidth="1"/>
    <col min="6401" max="6401" width="3.140625" bestFit="1" customWidth="1"/>
    <col min="6402" max="6402" width="32.140625" bestFit="1" customWidth="1"/>
    <col min="6403" max="6403" width="23.85546875" customWidth="1"/>
    <col min="6404" max="6404" width="29.28515625" customWidth="1"/>
    <col min="6405" max="6405" width="11.5703125" customWidth="1"/>
    <col min="6406" max="6406" width="11" bestFit="1" customWidth="1"/>
    <col min="6407" max="6407" width="9.140625" bestFit="1" customWidth="1"/>
    <col min="6410" max="6410" width="11.140625" bestFit="1" customWidth="1"/>
    <col min="6413" max="6413" width="11.5703125" bestFit="1" customWidth="1"/>
    <col min="6657" max="6657" width="3.140625" bestFit="1" customWidth="1"/>
    <col min="6658" max="6658" width="32.140625" bestFit="1" customWidth="1"/>
    <col min="6659" max="6659" width="23.85546875" customWidth="1"/>
    <col min="6660" max="6660" width="29.28515625" customWidth="1"/>
    <col min="6661" max="6661" width="11.5703125" customWidth="1"/>
    <col min="6662" max="6662" width="11" bestFit="1" customWidth="1"/>
    <col min="6663" max="6663" width="9.140625" bestFit="1" customWidth="1"/>
    <col min="6666" max="6666" width="11.140625" bestFit="1" customWidth="1"/>
    <col min="6669" max="6669" width="11.5703125" bestFit="1" customWidth="1"/>
    <col min="6913" max="6913" width="3.140625" bestFit="1" customWidth="1"/>
    <col min="6914" max="6914" width="32.140625" bestFit="1" customWidth="1"/>
    <col min="6915" max="6915" width="23.85546875" customWidth="1"/>
    <col min="6916" max="6916" width="29.28515625" customWidth="1"/>
    <col min="6917" max="6917" width="11.5703125" customWidth="1"/>
    <col min="6918" max="6918" width="11" bestFit="1" customWidth="1"/>
    <col min="6919" max="6919" width="9.140625" bestFit="1" customWidth="1"/>
    <col min="6922" max="6922" width="11.140625" bestFit="1" customWidth="1"/>
    <col min="6925" max="6925" width="11.5703125" bestFit="1" customWidth="1"/>
    <col min="7169" max="7169" width="3.140625" bestFit="1" customWidth="1"/>
    <col min="7170" max="7170" width="32.140625" bestFit="1" customWidth="1"/>
    <col min="7171" max="7171" width="23.85546875" customWidth="1"/>
    <col min="7172" max="7172" width="29.28515625" customWidth="1"/>
    <col min="7173" max="7173" width="11.5703125" customWidth="1"/>
    <col min="7174" max="7174" width="11" bestFit="1" customWidth="1"/>
    <col min="7175" max="7175" width="9.140625" bestFit="1" customWidth="1"/>
    <col min="7178" max="7178" width="11.140625" bestFit="1" customWidth="1"/>
    <col min="7181" max="7181" width="11.5703125" bestFit="1" customWidth="1"/>
    <col min="7425" max="7425" width="3.140625" bestFit="1" customWidth="1"/>
    <col min="7426" max="7426" width="32.140625" bestFit="1" customWidth="1"/>
    <col min="7427" max="7427" width="23.85546875" customWidth="1"/>
    <col min="7428" max="7428" width="29.28515625" customWidth="1"/>
    <col min="7429" max="7429" width="11.5703125" customWidth="1"/>
    <col min="7430" max="7430" width="11" bestFit="1" customWidth="1"/>
    <col min="7431" max="7431" width="9.140625" bestFit="1" customWidth="1"/>
    <col min="7434" max="7434" width="11.140625" bestFit="1" customWidth="1"/>
    <col min="7437" max="7437" width="11.5703125" bestFit="1" customWidth="1"/>
    <col min="7681" max="7681" width="3.140625" bestFit="1" customWidth="1"/>
    <col min="7682" max="7682" width="32.140625" bestFit="1" customWidth="1"/>
    <col min="7683" max="7683" width="23.85546875" customWidth="1"/>
    <col min="7684" max="7684" width="29.28515625" customWidth="1"/>
    <col min="7685" max="7685" width="11.5703125" customWidth="1"/>
    <col min="7686" max="7686" width="11" bestFit="1" customWidth="1"/>
    <col min="7687" max="7687" width="9.140625" bestFit="1" customWidth="1"/>
    <col min="7690" max="7690" width="11.140625" bestFit="1" customWidth="1"/>
    <col min="7693" max="7693" width="11.5703125" bestFit="1" customWidth="1"/>
    <col min="7937" max="7937" width="3.140625" bestFit="1" customWidth="1"/>
    <col min="7938" max="7938" width="32.140625" bestFit="1" customWidth="1"/>
    <col min="7939" max="7939" width="23.85546875" customWidth="1"/>
    <col min="7940" max="7940" width="29.28515625" customWidth="1"/>
    <col min="7941" max="7941" width="11.5703125" customWidth="1"/>
    <col min="7942" max="7942" width="11" bestFit="1" customWidth="1"/>
    <col min="7943" max="7943" width="9.140625" bestFit="1" customWidth="1"/>
    <col min="7946" max="7946" width="11.140625" bestFit="1" customWidth="1"/>
    <col min="7949" max="7949" width="11.5703125" bestFit="1" customWidth="1"/>
    <col min="8193" max="8193" width="3.140625" bestFit="1" customWidth="1"/>
    <col min="8194" max="8194" width="32.140625" bestFit="1" customWidth="1"/>
    <col min="8195" max="8195" width="23.85546875" customWidth="1"/>
    <col min="8196" max="8196" width="29.28515625" customWidth="1"/>
    <col min="8197" max="8197" width="11.5703125" customWidth="1"/>
    <col min="8198" max="8198" width="11" bestFit="1" customWidth="1"/>
    <col min="8199" max="8199" width="9.140625" bestFit="1" customWidth="1"/>
    <col min="8202" max="8202" width="11.140625" bestFit="1" customWidth="1"/>
    <col min="8205" max="8205" width="11.5703125" bestFit="1" customWidth="1"/>
    <col min="8449" max="8449" width="3.140625" bestFit="1" customWidth="1"/>
    <col min="8450" max="8450" width="32.140625" bestFit="1" customWidth="1"/>
    <col min="8451" max="8451" width="23.85546875" customWidth="1"/>
    <col min="8452" max="8452" width="29.28515625" customWidth="1"/>
    <col min="8453" max="8453" width="11.5703125" customWidth="1"/>
    <col min="8454" max="8454" width="11" bestFit="1" customWidth="1"/>
    <col min="8455" max="8455" width="9.140625" bestFit="1" customWidth="1"/>
    <col min="8458" max="8458" width="11.140625" bestFit="1" customWidth="1"/>
    <col min="8461" max="8461" width="11.5703125" bestFit="1" customWidth="1"/>
    <col min="8705" max="8705" width="3.140625" bestFit="1" customWidth="1"/>
    <col min="8706" max="8706" width="32.140625" bestFit="1" customWidth="1"/>
    <col min="8707" max="8707" width="23.85546875" customWidth="1"/>
    <col min="8708" max="8708" width="29.28515625" customWidth="1"/>
    <col min="8709" max="8709" width="11.5703125" customWidth="1"/>
    <col min="8710" max="8710" width="11" bestFit="1" customWidth="1"/>
    <col min="8711" max="8711" width="9.140625" bestFit="1" customWidth="1"/>
    <col min="8714" max="8714" width="11.140625" bestFit="1" customWidth="1"/>
    <col min="8717" max="8717" width="11.5703125" bestFit="1" customWidth="1"/>
    <col min="8961" max="8961" width="3.140625" bestFit="1" customWidth="1"/>
    <col min="8962" max="8962" width="32.140625" bestFit="1" customWidth="1"/>
    <col min="8963" max="8963" width="23.85546875" customWidth="1"/>
    <col min="8964" max="8964" width="29.28515625" customWidth="1"/>
    <col min="8965" max="8965" width="11.5703125" customWidth="1"/>
    <col min="8966" max="8966" width="11" bestFit="1" customWidth="1"/>
    <col min="8967" max="8967" width="9.140625" bestFit="1" customWidth="1"/>
    <col min="8970" max="8970" width="11.140625" bestFit="1" customWidth="1"/>
    <col min="8973" max="8973" width="11.5703125" bestFit="1" customWidth="1"/>
    <col min="9217" max="9217" width="3.140625" bestFit="1" customWidth="1"/>
    <col min="9218" max="9218" width="32.140625" bestFit="1" customWidth="1"/>
    <col min="9219" max="9219" width="23.85546875" customWidth="1"/>
    <col min="9220" max="9220" width="29.28515625" customWidth="1"/>
    <col min="9221" max="9221" width="11.5703125" customWidth="1"/>
    <col min="9222" max="9222" width="11" bestFit="1" customWidth="1"/>
    <col min="9223" max="9223" width="9.140625" bestFit="1" customWidth="1"/>
    <col min="9226" max="9226" width="11.140625" bestFit="1" customWidth="1"/>
    <col min="9229" max="9229" width="11.5703125" bestFit="1" customWidth="1"/>
    <col min="9473" max="9473" width="3.140625" bestFit="1" customWidth="1"/>
    <col min="9474" max="9474" width="32.140625" bestFit="1" customWidth="1"/>
    <col min="9475" max="9475" width="23.85546875" customWidth="1"/>
    <col min="9476" max="9476" width="29.28515625" customWidth="1"/>
    <col min="9477" max="9477" width="11.5703125" customWidth="1"/>
    <col min="9478" max="9478" width="11" bestFit="1" customWidth="1"/>
    <col min="9479" max="9479" width="9.140625" bestFit="1" customWidth="1"/>
    <col min="9482" max="9482" width="11.140625" bestFit="1" customWidth="1"/>
    <col min="9485" max="9485" width="11.5703125" bestFit="1" customWidth="1"/>
    <col min="9729" max="9729" width="3.140625" bestFit="1" customWidth="1"/>
    <col min="9730" max="9730" width="32.140625" bestFit="1" customWidth="1"/>
    <col min="9731" max="9731" width="23.85546875" customWidth="1"/>
    <col min="9732" max="9732" width="29.28515625" customWidth="1"/>
    <col min="9733" max="9733" width="11.5703125" customWidth="1"/>
    <col min="9734" max="9734" width="11" bestFit="1" customWidth="1"/>
    <col min="9735" max="9735" width="9.140625" bestFit="1" customWidth="1"/>
    <col min="9738" max="9738" width="11.140625" bestFit="1" customWidth="1"/>
    <col min="9741" max="9741" width="11.5703125" bestFit="1" customWidth="1"/>
    <col min="9985" max="9985" width="3.140625" bestFit="1" customWidth="1"/>
    <col min="9986" max="9986" width="32.140625" bestFit="1" customWidth="1"/>
    <col min="9987" max="9987" width="23.85546875" customWidth="1"/>
    <col min="9988" max="9988" width="29.28515625" customWidth="1"/>
    <col min="9989" max="9989" width="11.5703125" customWidth="1"/>
    <col min="9990" max="9990" width="11" bestFit="1" customWidth="1"/>
    <col min="9991" max="9991" width="9.140625" bestFit="1" customWidth="1"/>
    <col min="9994" max="9994" width="11.140625" bestFit="1" customWidth="1"/>
    <col min="9997" max="9997" width="11.5703125" bestFit="1" customWidth="1"/>
    <col min="10241" max="10241" width="3.140625" bestFit="1" customWidth="1"/>
    <col min="10242" max="10242" width="32.140625" bestFit="1" customWidth="1"/>
    <col min="10243" max="10243" width="23.85546875" customWidth="1"/>
    <col min="10244" max="10244" width="29.28515625" customWidth="1"/>
    <col min="10245" max="10245" width="11.5703125" customWidth="1"/>
    <col min="10246" max="10246" width="11" bestFit="1" customWidth="1"/>
    <col min="10247" max="10247" width="9.140625" bestFit="1" customWidth="1"/>
    <col min="10250" max="10250" width="11.140625" bestFit="1" customWidth="1"/>
    <col min="10253" max="10253" width="11.5703125" bestFit="1" customWidth="1"/>
    <col min="10497" max="10497" width="3.140625" bestFit="1" customWidth="1"/>
    <col min="10498" max="10498" width="32.140625" bestFit="1" customWidth="1"/>
    <col min="10499" max="10499" width="23.85546875" customWidth="1"/>
    <col min="10500" max="10500" width="29.28515625" customWidth="1"/>
    <col min="10501" max="10501" width="11.5703125" customWidth="1"/>
    <col min="10502" max="10502" width="11" bestFit="1" customWidth="1"/>
    <col min="10503" max="10503" width="9.140625" bestFit="1" customWidth="1"/>
    <col min="10506" max="10506" width="11.140625" bestFit="1" customWidth="1"/>
    <col min="10509" max="10509" width="11.5703125" bestFit="1" customWidth="1"/>
    <col min="10753" max="10753" width="3.140625" bestFit="1" customWidth="1"/>
    <col min="10754" max="10754" width="32.140625" bestFit="1" customWidth="1"/>
    <col min="10755" max="10755" width="23.85546875" customWidth="1"/>
    <col min="10756" max="10756" width="29.28515625" customWidth="1"/>
    <col min="10757" max="10757" width="11.5703125" customWidth="1"/>
    <col min="10758" max="10758" width="11" bestFit="1" customWidth="1"/>
    <col min="10759" max="10759" width="9.140625" bestFit="1" customWidth="1"/>
    <col min="10762" max="10762" width="11.140625" bestFit="1" customWidth="1"/>
    <col min="10765" max="10765" width="11.5703125" bestFit="1" customWidth="1"/>
    <col min="11009" max="11009" width="3.140625" bestFit="1" customWidth="1"/>
    <col min="11010" max="11010" width="32.140625" bestFit="1" customWidth="1"/>
    <col min="11011" max="11011" width="23.85546875" customWidth="1"/>
    <col min="11012" max="11012" width="29.28515625" customWidth="1"/>
    <col min="11013" max="11013" width="11.5703125" customWidth="1"/>
    <col min="11014" max="11014" width="11" bestFit="1" customWidth="1"/>
    <col min="11015" max="11015" width="9.140625" bestFit="1" customWidth="1"/>
    <col min="11018" max="11018" width="11.140625" bestFit="1" customWidth="1"/>
    <col min="11021" max="11021" width="11.5703125" bestFit="1" customWidth="1"/>
    <col min="11265" max="11265" width="3.140625" bestFit="1" customWidth="1"/>
    <col min="11266" max="11266" width="32.140625" bestFit="1" customWidth="1"/>
    <col min="11267" max="11267" width="23.85546875" customWidth="1"/>
    <col min="11268" max="11268" width="29.28515625" customWidth="1"/>
    <col min="11269" max="11269" width="11.5703125" customWidth="1"/>
    <col min="11270" max="11270" width="11" bestFit="1" customWidth="1"/>
    <col min="11271" max="11271" width="9.140625" bestFit="1" customWidth="1"/>
    <col min="11274" max="11274" width="11.140625" bestFit="1" customWidth="1"/>
    <col min="11277" max="11277" width="11.5703125" bestFit="1" customWidth="1"/>
    <col min="11521" max="11521" width="3.140625" bestFit="1" customWidth="1"/>
    <col min="11522" max="11522" width="32.140625" bestFit="1" customWidth="1"/>
    <col min="11523" max="11523" width="23.85546875" customWidth="1"/>
    <col min="11524" max="11524" width="29.28515625" customWidth="1"/>
    <col min="11525" max="11525" width="11.5703125" customWidth="1"/>
    <col min="11526" max="11526" width="11" bestFit="1" customWidth="1"/>
    <col min="11527" max="11527" width="9.140625" bestFit="1" customWidth="1"/>
    <col min="11530" max="11530" width="11.140625" bestFit="1" customWidth="1"/>
    <col min="11533" max="11533" width="11.5703125" bestFit="1" customWidth="1"/>
    <col min="11777" max="11777" width="3.140625" bestFit="1" customWidth="1"/>
    <col min="11778" max="11778" width="32.140625" bestFit="1" customWidth="1"/>
    <col min="11779" max="11779" width="23.85546875" customWidth="1"/>
    <col min="11780" max="11780" width="29.28515625" customWidth="1"/>
    <col min="11781" max="11781" width="11.5703125" customWidth="1"/>
    <col min="11782" max="11782" width="11" bestFit="1" customWidth="1"/>
    <col min="11783" max="11783" width="9.140625" bestFit="1" customWidth="1"/>
    <col min="11786" max="11786" width="11.140625" bestFit="1" customWidth="1"/>
    <col min="11789" max="11789" width="11.5703125" bestFit="1" customWidth="1"/>
    <col min="12033" max="12033" width="3.140625" bestFit="1" customWidth="1"/>
    <col min="12034" max="12034" width="32.140625" bestFit="1" customWidth="1"/>
    <col min="12035" max="12035" width="23.85546875" customWidth="1"/>
    <col min="12036" max="12036" width="29.28515625" customWidth="1"/>
    <col min="12037" max="12037" width="11.5703125" customWidth="1"/>
    <col min="12038" max="12038" width="11" bestFit="1" customWidth="1"/>
    <col min="12039" max="12039" width="9.140625" bestFit="1" customWidth="1"/>
    <col min="12042" max="12042" width="11.140625" bestFit="1" customWidth="1"/>
    <col min="12045" max="12045" width="11.5703125" bestFit="1" customWidth="1"/>
    <col min="12289" max="12289" width="3.140625" bestFit="1" customWidth="1"/>
    <col min="12290" max="12290" width="32.140625" bestFit="1" customWidth="1"/>
    <col min="12291" max="12291" width="23.85546875" customWidth="1"/>
    <col min="12292" max="12292" width="29.28515625" customWidth="1"/>
    <col min="12293" max="12293" width="11.5703125" customWidth="1"/>
    <col min="12294" max="12294" width="11" bestFit="1" customWidth="1"/>
    <col min="12295" max="12295" width="9.140625" bestFit="1" customWidth="1"/>
    <col min="12298" max="12298" width="11.140625" bestFit="1" customWidth="1"/>
    <col min="12301" max="12301" width="11.5703125" bestFit="1" customWidth="1"/>
    <col min="12545" max="12545" width="3.140625" bestFit="1" customWidth="1"/>
    <col min="12546" max="12546" width="32.140625" bestFit="1" customWidth="1"/>
    <col min="12547" max="12547" width="23.85546875" customWidth="1"/>
    <col min="12548" max="12548" width="29.28515625" customWidth="1"/>
    <col min="12549" max="12549" width="11.5703125" customWidth="1"/>
    <col min="12550" max="12550" width="11" bestFit="1" customWidth="1"/>
    <col min="12551" max="12551" width="9.140625" bestFit="1" customWidth="1"/>
    <col min="12554" max="12554" width="11.140625" bestFit="1" customWidth="1"/>
    <col min="12557" max="12557" width="11.5703125" bestFit="1" customWidth="1"/>
    <col min="12801" max="12801" width="3.140625" bestFit="1" customWidth="1"/>
    <col min="12802" max="12802" width="32.140625" bestFit="1" customWidth="1"/>
    <col min="12803" max="12803" width="23.85546875" customWidth="1"/>
    <col min="12804" max="12804" width="29.28515625" customWidth="1"/>
    <col min="12805" max="12805" width="11.5703125" customWidth="1"/>
    <col min="12806" max="12806" width="11" bestFit="1" customWidth="1"/>
    <col min="12807" max="12807" width="9.140625" bestFit="1" customWidth="1"/>
    <col min="12810" max="12810" width="11.140625" bestFit="1" customWidth="1"/>
    <col min="12813" max="12813" width="11.5703125" bestFit="1" customWidth="1"/>
    <col min="13057" max="13057" width="3.140625" bestFit="1" customWidth="1"/>
    <col min="13058" max="13058" width="32.140625" bestFit="1" customWidth="1"/>
    <col min="13059" max="13059" width="23.85546875" customWidth="1"/>
    <col min="13060" max="13060" width="29.28515625" customWidth="1"/>
    <col min="13061" max="13061" width="11.5703125" customWidth="1"/>
    <col min="13062" max="13062" width="11" bestFit="1" customWidth="1"/>
    <col min="13063" max="13063" width="9.140625" bestFit="1" customWidth="1"/>
    <col min="13066" max="13066" width="11.140625" bestFit="1" customWidth="1"/>
    <col min="13069" max="13069" width="11.5703125" bestFit="1" customWidth="1"/>
    <col min="13313" max="13313" width="3.140625" bestFit="1" customWidth="1"/>
    <col min="13314" max="13314" width="32.140625" bestFit="1" customWidth="1"/>
    <col min="13315" max="13315" width="23.85546875" customWidth="1"/>
    <col min="13316" max="13316" width="29.28515625" customWidth="1"/>
    <col min="13317" max="13317" width="11.5703125" customWidth="1"/>
    <col min="13318" max="13318" width="11" bestFit="1" customWidth="1"/>
    <col min="13319" max="13319" width="9.140625" bestFit="1" customWidth="1"/>
    <col min="13322" max="13322" width="11.140625" bestFit="1" customWidth="1"/>
    <col min="13325" max="13325" width="11.5703125" bestFit="1" customWidth="1"/>
    <col min="13569" max="13569" width="3.140625" bestFit="1" customWidth="1"/>
    <col min="13570" max="13570" width="32.140625" bestFit="1" customWidth="1"/>
    <col min="13571" max="13571" width="23.85546875" customWidth="1"/>
    <col min="13572" max="13572" width="29.28515625" customWidth="1"/>
    <col min="13573" max="13573" width="11.5703125" customWidth="1"/>
    <col min="13574" max="13574" width="11" bestFit="1" customWidth="1"/>
    <col min="13575" max="13575" width="9.140625" bestFit="1" customWidth="1"/>
    <col min="13578" max="13578" width="11.140625" bestFit="1" customWidth="1"/>
    <col min="13581" max="13581" width="11.5703125" bestFit="1" customWidth="1"/>
    <col min="13825" max="13825" width="3.140625" bestFit="1" customWidth="1"/>
    <col min="13826" max="13826" width="32.140625" bestFit="1" customWidth="1"/>
    <col min="13827" max="13827" width="23.85546875" customWidth="1"/>
    <col min="13828" max="13828" width="29.28515625" customWidth="1"/>
    <col min="13829" max="13829" width="11.5703125" customWidth="1"/>
    <col min="13830" max="13830" width="11" bestFit="1" customWidth="1"/>
    <col min="13831" max="13831" width="9.140625" bestFit="1" customWidth="1"/>
    <col min="13834" max="13834" width="11.140625" bestFit="1" customWidth="1"/>
    <col min="13837" max="13837" width="11.5703125" bestFit="1" customWidth="1"/>
    <col min="14081" max="14081" width="3.140625" bestFit="1" customWidth="1"/>
    <col min="14082" max="14082" width="32.140625" bestFit="1" customWidth="1"/>
    <col min="14083" max="14083" width="23.85546875" customWidth="1"/>
    <col min="14084" max="14084" width="29.28515625" customWidth="1"/>
    <col min="14085" max="14085" width="11.5703125" customWidth="1"/>
    <col min="14086" max="14086" width="11" bestFit="1" customWidth="1"/>
    <col min="14087" max="14087" width="9.140625" bestFit="1" customWidth="1"/>
    <col min="14090" max="14090" width="11.140625" bestFit="1" customWidth="1"/>
    <col min="14093" max="14093" width="11.5703125" bestFit="1" customWidth="1"/>
    <col min="14337" max="14337" width="3.140625" bestFit="1" customWidth="1"/>
    <col min="14338" max="14338" width="32.140625" bestFit="1" customWidth="1"/>
    <col min="14339" max="14339" width="23.85546875" customWidth="1"/>
    <col min="14340" max="14340" width="29.28515625" customWidth="1"/>
    <col min="14341" max="14341" width="11.5703125" customWidth="1"/>
    <col min="14342" max="14342" width="11" bestFit="1" customWidth="1"/>
    <col min="14343" max="14343" width="9.140625" bestFit="1" customWidth="1"/>
    <col min="14346" max="14346" width="11.140625" bestFit="1" customWidth="1"/>
    <col min="14349" max="14349" width="11.5703125" bestFit="1" customWidth="1"/>
    <col min="14593" max="14593" width="3.140625" bestFit="1" customWidth="1"/>
    <col min="14594" max="14594" width="32.140625" bestFit="1" customWidth="1"/>
    <col min="14595" max="14595" width="23.85546875" customWidth="1"/>
    <col min="14596" max="14596" width="29.28515625" customWidth="1"/>
    <col min="14597" max="14597" width="11.5703125" customWidth="1"/>
    <col min="14598" max="14598" width="11" bestFit="1" customWidth="1"/>
    <col min="14599" max="14599" width="9.140625" bestFit="1" customWidth="1"/>
    <col min="14602" max="14602" width="11.140625" bestFit="1" customWidth="1"/>
    <col min="14605" max="14605" width="11.5703125" bestFit="1" customWidth="1"/>
    <col min="14849" max="14849" width="3.140625" bestFit="1" customWidth="1"/>
    <col min="14850" max="14850" width="32.140625" bestFit="1" customWidth="1"/>
    <col min="14851" max="14851" width="23.85546875" customWidth="1"/>
    <col min="14852" max="14852" width="29.28515625" customWidth="1"/>
    <col min="14853" max="14853" width="11.5703125" customWidth="1"/>
    <col min="14854" max="14854" width="11" bestFit="1" customWidth="1"/>
    <col min="14855" max="14855" width="9.140625" bestFit="1" customWidth="1"/>
    <col min="14858" max="14858" width="11.140625" bestFit="1" customWidth="1"/>
    <col min="14861" max="14861" width="11.5703125" bestFit="1" customWidth="1"/>
    <col min="15105" max="15105" width="3.140625" bestFit="1" customWidth="1"/>
    <col min="15106" max="15106" width="32.140625" bestFit="1" customWidth="1"/>
    <col min="15107" max="15107" width="23.85546875" customWidth="1"/>
    <col min="15108" max="15108" width="29.28515625" customWidth="1"/>
    <col min="15109" max="15109" width="11.5703125" customWidth="1"/>
    <col min="15110" max="15110" width="11" bestFit="1" customWidth="1"/>
    <col min="15111" max="15111" width="9.140625" bestFit="1" customWidth="1"/>
    <col min="15114" max="15114" width="11.140625" bestFit="1" customWidth="1"/>
    <col min="15117" max="15117" width="11.5703125" bestFit="1" customWidth="1"/>
    <col min="15361" max="15361" width="3.140625" bestFit="1" customWidth="1"/>
    <col min="15362" max="15362" width="32.140625" bestFit="1" customWidth="1"/>
    <col min="15363" max="15363" width="23.85546875" customWidth="1"/>
    <col min="15364" max="15364" width="29.28515625" customWidth="1"/>
    <col min="15365" max="15365" width="11.5703125" customWidth="1"/>
    <col min="15366" max="15366" width="11" bestFit="1" customWidth="1"/>
    <col min="15367" max="15367" width="9.140625" bestFit="1" customWidth="1"/>
    <col min="15370" max="15370" width="11.140625" bestFit="1" customWidth="1"/>
    <col min="15373" max="15373" width="11.5703125" bestFit="1" customWidth="1"/>
    <col min="15617" max="15617" width="3.140625" bestFit="1" customWidth="1"/>
    <col min="15618" max="15618" width="32.140625" bestFit="1" customWidth="1"/>
    <col min="15619" max="15619" width="23.85546875" customWidth="1"/>
    <col min="15620" max="15620" width="29.28515625" customWidth="1"/>
    <col min="15621" max="15621" width="11.5703125" customWidth="1"/>
    <col min="15622" max="15622" width="11" bestFit="1" customWidth="1"/>
    <col min="15623" max="15623" width="9.140625" bestFit="1" customWidth="1"/>
    <col min="15626" max="15626" width="11.140625" bestFit="1" customWidth="1"/>
    <col min="15629" max="15629" width="11.5703125" bestFit="1" customWidth="1"/>
    <col min="15873" max="15873" width="3.140625" bestFit="1" customWidth="1"/>
    <col min="15874" max="15874" width="32.140625" bestFit="1" customWidth="1"/>
    <col min="15875" max="15875" width="23.85546875" customWidth="1"/>
    <col min="15876" max="15876" width="29.28515625" customWidth="1"/>
    <col min="15877" max="15877" width="11.5703125" customWidth="1"/>
    <col min="15878" max="15878" width="11" bestFit="1" customWidth="1"/>
    <col min="15879" max="15879" width="9.140625" bestFit="1" customWidth="1"/>
    <col min="15882" max="15882" width="11.140625" bestFit="1" customWidth="1"/>
    <col min="15885" max="15885" width="11.5703125" bestFit="1" customWidth="1"/>
    <col min="16129" max="16129" width="3.140625" bestFit="1" customWidth="1"/>
    <col min="16130" max="16130" width="32.140625" bestFit="1" customWidth="1"/>
    <col min="16131" max="16131" width="23.85546875" customWidth="1"/>
    <col min="16132" max="16132" width="29.28515625" customWidth="1"/>
    <col min="16133" max="16133" width="11.5703125" customWidth="1"/>
    <col min="16134" max="16134" width="11" bestFit="1" customWidth="1"/>
    <col min="16135" max="16135" width="9.140625" bestFit="1" customWidth="1"/>
    <col min="16138" max="16138" width="11.140625" bestFit="1" customWidth="1"/>
    <col min="16141" max="16141" width="11.5703125" bestFit="1" customWidth="1"/>
  </cols>
  <sheetData>
    <row r="1" spans="1:14" ht="15.75" customHeight="1" thickBot="1" x14ac:dyDescent="0.3">
      <c r="A1" s="212" t="s">
        <v>0</v>
      </c>
      <c r="B1" s="212" t="s">
        <v>1</v>
      </c>
      <c r="C1" s="210" t="s">
        <v>2</v>
      </c>
      <c r="D1" s="213" t="s">
        <v>3</v>
      </c>
      <c r="E1" s="214" t="s">
        <v>4</v>
      </c>
      <c r="F1" s="215" t="s">
        <v>5</v>
      </c>
      <c r="G1" s="212" t="s">
        <v>6</v>
      </c>
      <c r="H1" s="216" t="s">
        <v>7</v>
      </c>
      <c r="I1" s="217"/>
      <c r="J1" s="217"/>
      <c r="K1" s="217"/>
      <c r="L1" s="217"/>
      <c r="M1" s="218"/>
      <c r="N1" s="208" t="s">
        <v>118</v>
      </c>
    </row>
    <row r="2" spans="1:14" ht="15.75" thickBot="1" x14ac:dyDescent="0.3">
      <c r="A2" s="219"/>
      <c r="B2" s="219"/>
      <c r="C2" s="211"/>
      <c r="D2" s="220"/>
      <c r="E2" s="221"/>
      <c r="F2" s="222"/>
      <c r="G2" s="219"/>
      <c r="H2" s="49" t="s">
        <v>8</v>
      </c>
      <c r="I2" s="49"/>
      <c r="J2" s="50" t="s">
        <v>9</v>
      </c>
      <c r="K2" s="51" t="s">
        <v>10</v>
      </c>
      <c r="L2" s="51" t="s">
        <v>11</v>
      </c>
      <c r="M2" s="130" t="s">
        <v>12</v>
      </c>
      <c r="N2" s="209"/>
    </row>
    <row r="3" spans="1:14" ht="16.5" thickBot="1" x14ac:dyDescent="0.3">
      <c r="A3" s="198">
        <v>1</v>
      </c>
      <c r="B3" s="198" t="s">
        <v>120</v>
      </c>
      <c r="C3" s="199" t="s">
        <v>42</v>
      </c>
      <c r="D3" s="200" t="s">
        <v>121</v>
      </c>
      <c r="E3" s="145">
        <v>39539</v>
      </c>
      <c r="F3" s="146">
        <v>48187332</v>
      </c>
      <c r="G3" s="201" t="s">
        <v>18</v>
      </c>
      <c r="H3" s="202" t="s">
        <v>122</v>
      </c>
      <c r="I3" s="202"/>
      <c r="J3" s="203">
        <v>38</v>
      </c>
      <c r="K3" s="204">
        <v>50</v>
      </c>
      <c r="L3" s="205">
        <v>88</v>
      </c>
      <c r="M3" s="206">
        <v>45087</v>
      </c>
      <c r="N3" s="207">
        <f>(L3/1.78)</f>
        <v>49.438202247191008</v>
      </c>
    </row>
    <row r="4" spans="1:14" ht="15.75" customHeight="1" thickBot="1" x14ac:dyDescent="0.3">
      <c r="A4" s="141">
        <v>1</v>
      </c>
      <c r="B4" s="141" t="s">
        <v>265</v>
      </c>
      <c r="C4" s="142" t="s">
        <v>195</v>
      </c>
      <c r="D4" s="143" t="s">
        <v>196</v>
      </c>
      <c r="E4" s="191">
        <v>39992</v>
      </c>
      <c r="F4" s="192">
        <v>49895852</v>
      </c>
      <c r="G4" s="144" t="s">
        <v>18</v>
      </c>
      <c r="H4" s="193" t="s">
        <v>266</v>
      </c>
      <c r="I4" s="193"/>
      <c r="J4" s="194">
        <v>40</v>
      </c>
      <c r="K4" s="195">
        <v>55</v>
      </c>
      <c r="L4" s="196">
        <v>95</v>
      </c>
      <c r="M4" s="197">
        <v>45087</v>
      </c>
      <c r="N4" s="207">
        <f>(L4/1.91)</f>
        <v>49.738219895287962</v>
      </c>
    </row>
    <row r="5" spans="1:14" ht="15.75" x14ac:dyDescent="0.25">
      <c r="A5" s="93">
        <v>1</v>
      </c>
      <c r="B5" s="122" t="s">
        <v>91</v>
      </c>
      <c r="C5" s="94" t="s">
        <v>92</v>
      </c>
      <c r="D5" s="95" t="s">
        <v>255</v>
      </c>
      <c r="E5" s="102">
        <v>36990</v>
      </c>
      <c r="F5" s="103">
        <v>43598759</v>
      </c>
      <c r="G5" s="96" t="s">
        <v>21</v>
      </c>
      <c r="H5" s="97" t="s">
        <v>31</v>
      </c>
      <c r="I5" s="97"/>
      <c r="J5" s="98">
        <v>71</v>
      </c>
      <c r="K5" s="99">
        <v>88</v>
      </c>
      <c r="L5" s="100">
        <v>159</v>
      </c>
      <c r="M5" s="131">
        <v>45087</v>
      </c>
      <c r="N5" s="138">
        <f>(L5/2.03)</f>
        <v>78.325123152709367</v>
      </c>
    </row>
    <row r="6" spans="1:14" ht="15.75" x14ac:dyDescent="0.25">
      <c r="A6" s="147">
        <v>2</v>
      </c>
      <c r="B6" s="148" t="s">
        <v>123</v>
      </c>
      <c r="C6" s="149" t="s">
        <v>42</v>
      </c>
      <c r="D6" s="150" t="s">
        <v>121</v>
      </c>
      <c r="E6" s="151">
        <v>38852</v>
      </c>
      <c r="F6" s="152">
        <v>47209126</v>
      </c>
      <c r="G6" s="153" t="s">
        <v>15</v>
      </c>
      <c r="H6" s="154" t="s">
        <v>31</v>
      </c>
      <c r="I6" s="154"/>
      <c r="J6" s="155">
        <v>65</v>
      </c>
      <c r="K6" s="156">
        <v>85</v>
      </c>
      <c r="L6" s="157">
        <v>150</v>
      </c>
      <c r="M6" s="158">
        <v>45045</v>
      </c>
      <c r="N6" s="139">
        <f>(L6/2.03)</f>
        <v>73.891625615763559</v>
      </c>
    </row>
    <row r="7" spans="1:14" ht="15.75" x14ac:dyDescent="0.25">
      <c r="A7" s="84">
        <v>3</v>
      </c>
      <c r="B7" s="124" t="s">
        <v>93</v>
      </c>
      <c r="C7" s="23" t="s">
        <v>124</v>
      </c>
      <c r="D7" s="25" t="s">
        <v>125</v>
      </c>
      <c r="E7" s="26">
        <v>36332</v>
      </c>
      <c r="F7" s="34">
        <v>41907772</v>
      </c>
      <c r="G7" s="11" t="s">
        <v>21</v>
      </c>
      <c r="H7" s="27" t="s">
        <v>31</v>
      </c>
      <c r="I7" s="27"/>
      <c r="J7" s="24">
        <v>63</v>
      </c>
      <c r="K7" s="24">
        <v>84</v>
      </c>
      <c r="L7" s="46">
        <v>147</v>
      </c>
      <c r="M7" s="133">
        <v>45087</v>
      </c>
      <c r="N7" s="139">
        <f>(L7/2.03)</f>
        <v>72.413793103448285</v>
      </c>
    </row>
    <row r="8" spans="1:14" ht="15.75" x14ac:dyDescent="0.25">
      <c r="A8" s="7">
        <v>4</v>
      </c>
      <c r="B8" s="123" t="s">
        <v>46</v>
      </c>
      <c r="C8" s="28" t="s">
        <v>80</v>
      </c>
      <c r="D8" s="30" t="s">
        <v>261</v>
      </c>
      <c r="E8" s="31">
        <v>38720</v>
      </c>
      <c r="F8" s="41">
        <v>46965866</v>
      </c>
      <c r="G8" s="38" t="s">
        <v>15</v>
      </c>
      <c r="H8" s="32" t="s">
        <v>31</v>
      </c>
      <c r="I8" s="32"/>
      <c r="J8" s="29">
        <v>62</v>
      </c>
      <c r="K8" s="29">
        <v>80</v>
      </c>
      <c r="L8" s="48">
        <v>142</v>
      </c>
      <c r="M8" s="132">
        <v>44996</v>
      </c>
      <c r="N8" s="139">
        <f>(L8/2.03)</f>
        <v>69.950738916256171</v>
      </c>
    </row>
    <row r="9" spans="1:14" ht="15.75" x14ac:dyDescent="0.25">
      <c r="A9" s="7">
        <v>5</v>
      </c>
      <c r="B9" s="124" t="s">
        <v>47</v>
      </c>
      <c r="C9" s="8" t="s">
        <v>77</v>
      </c>
      <c r="D9" s="11" t="s">
        <v>257</v>
      </c>
      <c r="E9" s="36">
        <v>39985</v>
      </c>
      <c r="F9" s="33">
        <v>50432415</v>
      </c>
      <c r="G9" s="11" t="s">
        <v>18</v>
      </c>
      <c r="H9" s="12" t="s">
        <v>31</v>
      </c>
      <c r="I9" s="12"/>
      <c r="J9" s="9">
        <v>60</v>
      </c>
      <c r="K9" s="9">
        <v>75</v>
      </c>
      <c r="L9" s="44">
        <v>135</v>
      </c>
      <c r="M9" s="133">
        <v>45089</v>
      </c>
      <c r="N9" s="161">
        <f t="shared" ref="N9:N17" si="0">(L9/2.03)</f>
        <v>66.502463054187203</v>
      </c>
    </row>
    <row r="10" spans="1:14" ht="15.75" x14ac:dyDescent="0.25">
      <c r="A10" s="7">
        <v>6</v>
      </c>
      <c r="B10" s="124" t="s">
        <v>126</v>
      </c>
      <c r="C10" s="8" t="s">
        <v>24</v>
      </c>
      <c r="D10" s="11" t="s">
        <v>260</v>
      </c>
      <c r="E10" s="36">
        <v>38293</v>
      </c>
      <c r="F10" s="33">
        <v>46095784</v>
      </c>
      <c r="G10" s="11" t="s">
        <v>29</v>
      </c>
      <c r="H10" s="12" t="s">
        <v>31</v>
      </c>
      <c r="I10" s="12">
        <v>47</v>
      </c>
      <c r="J10" s="9">
        <v>56</v>
      </c>
      <c r="K10" s="9">
        <v>68</v>
      </c>
      <c r="L10" s="44">
        <v>124</v>
      </c>
      <c r="M10" s="133">
        <v>45129</v>
      </c>
      <c r="N10" s="161">
        <f t="shared" si="0"/>
        <v>61.083743842364541</v>
      </c>
    </row>
    <row r="11" spans="1:14" ht="15.75" x14ac:dyDescent="0.25">
      <c r="A11" s="7">
        <v>7</v>
      </c>
      <c r="B11" s="124" t="s">
        <v>127</v>
      </c>
      <c r="C11" s="8" t="s">
        <v>28</v>
      </c>
      <c r="D11" s="11" t="s">
        <v>128</v>
      </c>
      <c r="E11" s="36">
        <v>37900</v>
      </c>
      <c r="F11" s="33">
        <v>44955424</v>
      </c>
      <c r="G11" s="11" t="s">
        <v>29</v>
      </c>
      <c r="H11" s="12" t="s">
        <v>31</v>
      </c>
      <c r="I11" s="12">
        <v>48.2</v>
      </c>
      <c r="J11" s="9">
        <v>53</v>
      </c>
      <c r="K11" s="9">
        <v>66</v>
      </c>
      <c r="L11" s="44">
        <v>119</v>
      </c>
      <c r="M11" s="133">
        <v>45129</v>
      </c>
      <c r="N11" s="161">
        <f t="shared" si="0"/>
        <v>58.62068965517242</v>
      </c>
    </row>
    <row r="12" spans="1:14" ht="15.75" x14ac:dyDescent="0.25">
      <c r="A12" s="7">
        <v>8</v>
      </c>
      <c r="B12" s="124" t="s">
        <v>319</v>
      </c>
      <c r="C12" s="8" t="s">
        <v>28</v>
      </c>
      <c r="D12" s="11" t="s">
        <v>128</v>
      </c>
      <c r="E12" s="36">
        <v>37525</v>
      </c>
      <c r="F12" s="33">
        <v>44390421</v>
      </c>
      <c r="G12" s="11" t="s">
        <v>21</v>
      </c>
      <c r="H12" s="12" t="s">
        <v>31</v>
      </c>
      <c r="I12" s="12">
        <v>45.7</v>
      </c>
      <c r="J12" s="9">
        <v>53</v>
      </c>
      <c r="K12" s="9">
        <v>65</v>
      </c>
      <c r="L12" s="44">
        <v>118</v>
      </c>
      <c r="M12" s="133">
        <v>45129</v>
      </c>
      <c r="N12" s="161">
        <f t="shared" si="0"/>
        <v>58.128078817733993</v>
      </c>
    </row>
    <row r="13" spans="1:14" ht="15.75" x14ac:dyDescent="0.25">
      <c r="A13" s="7">
        <v>9</v>
      </c>
      <c r="B13" s="124" t="s">
        <v>129</v>
      </c>
      <c r="C13" s="8" t="s">
        <v>130</v>
      </c>
      <c r="D13" s="11" t="s">
        <v>252</v>
      </c>
      <c r="E13" s="36">
        <v>39388</v>
      </c>
      <c r="F13" s="33">
        <v>48474104</v>
      </c>
      <c r="G13" s="11" t="s">
        <v>15</v>
      </c>
      <c r="H13" s="12" t="s">
        <v>31</v>
      </c>
      <c r="I13" s="12"/>
      <c r="J13" s="9">
        <v>47</v>
      </c>
      <c r="K13" s="9">
        <v>60</v>
      </c>
      <c r="L13" s="44">
        <v>107</v>
      </c>
      <c r="M13" s="133">
        <v>45045</v>
      </c>
      <c r="N13" s="161">
        <f t="shared" si="0"/>
        <v>52.709359605911338</v>
      </c>
    </row>
    <row r="14" spans="1:14" ht="15.75" x14ac:dyDescent="0.25">
      <c r="A14" s="7">
        <v>10</v>
      </c>
      <c r="B14" s="124" t="s">
        <v>320</v>
      </c>
      <c r="C14" s="8" t="s">
        <v>195</v>
      </c>
      <c r="D14" s="11" t="s">
        <v>196</v>
      </c>
      <c r="E14" s="36">
        <v>39992</v>
      </c>
      <c r="F14" s="33">
        <v>49895852</v>
      </c>
      <c r="G14" s="11" t="s">
        <v>18</v>
      </c>
      <c r="H14" s="12" t="s">
        <v>31</v>
      </c>
      <c r="I14" s="12">
        <v>45.7</v>
      </c>
      <c r="J14" s="9">
        <v>41</v>
      </c>
      <c r="K14" s="9">
        <v>57</v>
      </c>
      <c r="L14" s="44">
        <v>98</v>
      </c>
      <c r="M14" s="133">
        <v>45129</v>
      </c>
      <c r="N14" s="161">
        <f t="shared" si="0"/>
        <v>48.275862068965523</v>
      </c>
    </row>
    <row r="15" spans="1:14" ht="15.75" x14ac:dyDescent="0.25">
      <c r="A15" s="7">
        <v>11</v>
      </c>
      <c r="B15" s="124" t="s">
        <v>131</v>
      </c>
      <c r="C15" s="8" t="s">
        <v>124</v>
      </c>
      <c r="D15" s="11" t="s">
        <v>125</v>
      </c>
      <c r="E15" s="36">
        <v>40005</v>
      </c>
      <c r="F15" s="33">
        <v>49513448</v>
      </c>
      <c r="G15" s="11" t="s">
        <v>18</v>
      </c>
      <c r="H15" s="12" t="s">
        <v>31</v>
      </c>
      <c r="I15" s="12"/>
      <c r="J15" s="9">
        <v>40</v>
      </c>
      <c r="K15" s="9">
        <v>55</v>
      </c>
      <c r="L15" s="44">
        <v>95</v>
      </c>
      <c r="M15" s="133">
        <v>45045</v>
      </c>
      <c r="N15" s="161">
        <f t="shared" si="0"/>
        <v>46.798029556650249</v>
      </c>
    </row>
    <row r="16" spans="1:14" ht="15.75" x14ac:dyDescent="0.25">
      <c r="A16" s="7">
        <v>12</v>
      </c>
      <c r="B16" s="124" t="s">
        <v>267</v>
      </c>
      <c r="C16" s="8" t="s">
        <v>195</v>
      </c>
      <c r="D16" s="11" t="s">
        <v>196</v>
      </c>
      <c r="E16" s="36">
        <v>39134</v>
      </c>
      <c r="F16" s="33">
        <v>47905007</v>
      </c>
      <c r="G16" s="11" t="s">
        <v>15</v>
      </c>
      <c r="H16" s="12" t="s">
        <v>31</v>
      </c>
      <c r="I16" s="12"/>
      <c r="J16" s="9">
        <v>40</v>
      </c>
      <c r="K16" s="9">
        <v>55</v>
      </c>
      <c r="L16" s="44">
        <v>95</v>
      </c>
      <c r="M16" s="133">
        <v>45087</v>
      </c>
      <c r="N16" s="161">
        <f t="shared" si="0"/>
        <v>46.798029556650249</v>
      </c>
    </row>
    <row r="17" spans="1:14" ht="15.75" customHeight="1" thickBot="1" x14ac:dyDescent="0.3">
      <c r="A17" s="82">
        <v>13</v>
      </c>
      <c r="B17" s="127" t="s">
        <v>268</v>
      </c>
      <c r="C17" s="104" t="s">
        <v>185</v>
      </c>
      <c r="D17" s="83" t="s">
        <v>186</v>
      </c>
      <c r="E17" s="110">
        <v>40463</v>
      </c>
      <c r="F17" s="159">
        <v>50602148</v>
      </c>
      <c r="G17" s="83" t="s">
        <v>18</v>
      </c>
      <c r="H17" s="107" t="s">
        <v>31</v>
      </c>
      <c r="I17" s="107">
        <v>48</v>
      </c>
      <c r="J17" s="108">
        <v>40</v>
      </c>
      <c r="K17" s="108">
        <v>54</v>
      </c>
      <c r="L17" s="109">
        <v>94</v>
      </c>
      <c r="M17" s="136">
        <v>45122</v>
      </c>
      <c r="N17" s="161">
        <f t="shared" si="0"/>
        <v>46.305418719211829</v>
      </c>
    </row>
    <row r="18" spans="1:14" ht="15.75" x14ac:dyDescent="0.25">
      <c r="A18" s="1">
        <v>1</v>
      </c>
      <c r="B18" s="126" t="s">
        <v>117</v>
      </c>
      <c r="C18" s="2" t="s">
        <v>72</v>
      </c>
      <c r="D18" s="4" t="s">
        <v>30</v>
      </c>
      <c r="E18" s="15">
        <v>36882</v>
      </c>
      <c r="F18" s="5">
        <v>42997095</v>
      </c>
      <c r="G18" s="4" t="s">
        <v>21</v>
      </c>
      <c r="H18" s="6" t="s">
        <v>37</v>
      </c>
      <c r="I18" s="6">
        <v>55</v>
      </c>
      <c r="J18" s="3">
        <v>77</v>
      </c>
      <c r="K18" s="3">
        <v>97</v>
      </c>
      <c r="L18" s="42">
        <v>174</v>
      </c>
      <c r="M18" s="135">
        <v>45129</v>
      </c>
      <c r="N18" s="138">
        <f>(L18/2.21)</f>
        <v>78.733031674208149</v>
      </c>
    </row>
    <row r="19" spans="1:14" ht="15.75" x14ac:dyDescent="0.25">
      <c r="A19" s="84">
        <v>2</v>
      </c>
      <c r="B19" s="123" t="s">
        <v>101</v>
      </c>
      <c r="C19" s="89" t="s">
        <v>94</v>
      </c>
      <c r="D19" s="38" t="s">
        <v>260</v>
      </c>
      <c r="E19" s="101">
        <v>31684</v>
      </c>
      <c r="F19" s="52">
        <v>32514189</v>
      </c>
      <c r="G19" s="38" t="s">
        <v>21</v>
      </c>
      <c r="H19" s="91" t="s">
        <v>37</v>
      </c>
      <c r="I19" s="91"/>
      <c r="J19" s="47">
        <v>73</v>
      </c>
      <c r="K19" s="47">
        <v>86</v>
      </c>
      <c r="L19" s="53">
        <v>159</v>
      </c>
      <c r="M19" s="132">
        <v>45016</v>
      </c>
      <c r="N19" s="139">
        <f t="shared" ref="N19:N39" si="1">(L19/2.21)</f>
        <v>71.945701357466064</v>
      </c>
    </row>
    <row r="20" spans="1:14" ht="15.75" x14ac:dyDescent="0.25">
      <c r="A20" s="7">
        <v>3</v>
      </c>
      <c r="B20" s="124" t="s">
        <v>48</v>
      </c>
      <c r="C20" s="8" t="s">
        <v>24</v>
      </c>
      <c r="D20" s="11" t="s">
        <v>260</v>
      </c>
      <c r="E20" s="36">
        <v>36899</v>
      </c>
      <c r="F20" s="10">
        <v>43078723</v>
      </c>
      <c r="G20" s="11" t="s">
        <v>21</v>
      </c>
      <c r="H20" s="14" t="s">
        <v>37</v>
      </c>
      <c r="I20" s="14">
        <v>54.75</v>
      </c>
      <c r="J20" s="13">
        <v>72</v>
      </c>
      <c r="K20" s="13">
        <v>84</v>
      </c>
      <c r="L20" s="43">
        <v>156</v>
      </c>
      <c r="M20" s="133">
        <v>45129</v>
      </c>
      <c r="N20" s="139">
        <f t="shared" si="1"/>
        <v>70.588235294117652</v>
      </c>
    </row>
    <row r="21" spans="1:14" ht="15.75" x14ac:dyDescent="0.25">
      <c r="A21" s="7">
        <v>4</v>
      </c>
      <c r="B21" s="124" t="s">
        <v>321</v>
      </c>
      <c r="C21" s="8" t="s">
        <v>92</v>
      </c>
      <c r="D21" s="11" t="s">
        <v>255</v>
      </c>
      <c r="E21" s="36">
        <v>36990</v>
      </c>
      <c r="F21" s="10">
        <v>43598759</v>
      </c>
      <c r="G21" s="11" t="s">
        <v>21</v>
      </c>
      <c r="H21" s="14" t="s">
        <v>37</v>
      </c>
      <c r="I21" s="14">
        <v>49.9</v>
      </c>
      <c r="J21" s="13">
        <v>68</v>
      </c>
      <c r="K21" s="13">
        <v>85</v>
      </c>
      <c r="L21" s="43">
        <v>153</v>
      </c>
      <c r="M21" s="133">
        <v>45129</v>
      </c>
      <c r="N21" s="139">
        <f t="shared" si="1"/>
        <v>69.230769230769226</v>
      </c>
    </row>
    <row r="22" spans="1:14" ht="15.75" x14ac:dyDescent="0.25">
      <c r="A22" s="7">
        <v>5</v>
      </c>
      <c r="B22" s="124" t="s">
        <v>49</v>
      </c>
      <c r="C22" s="8" t="s">
        <v>72</v>
      </c>
      <c r="D22" s="11" t="s">
        <v>30</v>
      </c>
      <c r="E22" s="16">
        <v>38195</v>
      </c>
      <c r="F22" s="10">
        <v>46064185</v>
      </c>
      <c r="G22" s="11" t="s">
        <v>29</v>
      </c>
      <c r="H22" s="12" t="s">
        <v>37</v>
      </c>
      <c r="I22" s="12"/>
      <c r="J22" s="9">
        <v>68</v>
      </c>
      <c r="K22" s="9">
        <v>84</v>
      </c>
      <c r="L22" s="44">
        <v>152</v>
      </c>
      <c r="M22" s="133">
        <v>45087</v>
      </c>
      <c r="N22" s="139">
        <f t="shared" si="1"/>
        <v>68.778280542986423</v>
      </c>
    </row>
    <row r="23" spans="1:14" ht="15.75" x14ac:dyDescent="0.25">
      <c r="A23" s="7">
        <v>6</v>
      </c>
      <c r="B23" s="124" t="s">
        <v>51</v>
      </c>
      <c r="C23" s="8" t="s">
        <v>72</v>
      </c>
      <c r="D23" s="11" t="s">
        <v>30</v>
      </c>
      <c r="E23" s="16">
        <v>38734</v>
      </c>
      <c r="F23" s="10">
        <v>46717836</v>
      </c>
      <c r="G23" s="11" t="s">
        <v>15</v>
      </c>
      <c r="H23" s="12" t="s">
        <v>37</v>
      </c>
      <c r="I23" s="12"/>
      <c r="J23" s="9">
        <v>66</v>
      </c>
      <c r="K23" s="9">
        <v>85</v>
      </c>
      <c r="L23" s="44">
        <v>151</v>
      </c>
      <c r="M23" s="133">
        <v>45087</v>
      </c>
      <c r="N23" s="139">
        <f t="shared" si="1"/>
        <v>68.325791855203619</v>
      </c>
    </row>
    <row r="24" spans="1:14" ht="15.75" x14ac:dyDescent="0.25">
      <c r="A24" s="7">
        <v>7</v>
      </c>
      <c r="B24" s="124" t="s">
        <v>269</v>
      </c>
      <c r="C24" s="8" t="s">
        <v>81</v>
      </c>
      <c r="D24" s="11" t="s">
        <v>250</v>
      </c>
      <c r="E24" s="16">
        <v>37024</v>
      </c>
      <c r="F24" s="10">
        <v>43359208</v>
      </c>
      <c r="G24" s="11" t="s">
        <v>21</v>
      </c>
      <c r="H24" s="12" t="s">
        <v>37</v>
      </c>
      <c r="I24" s="12"/>
      <c r="J24" s="9">
        <v>68</v>
      </c>
      <c r="K24" s="9">
        <v>82</v>
      </c>
      <c r="L24" s="44">
        <v>150</v>
      </c>
      <c r="M24" s="133">
        <v>45089</v>
      </c>
      <c r="N24" s="139">
        <f t="shared" si="1"/>
        <v>67.873303167420815</v>
      </c>
    </row>
    <row r="25" spans="1:14" ht="15.75" x14ac:dyDescent="0.25">
      <c r="A25" s="7">
        <v>8</v>
      </c>
      <c r="B25" s="124" t="s">
        <v>133</v>
      </c>
      <c r="C25" s="8" t="s">
        <v>24</v>
      </c>
      <c r="D25" s="11" t="s">
        <v>260</v>
      </c>
      <c r="E25" s="16">
        <v>38637</v>
      </c>
      <c r="F25" s="10">
        <v>47060807</v>
      </c>
      <c r="G25" s="11" t="s">
        <v>29</v>
      </c>
      <c r="H25" s="12" t="s">
        <v>37</v>
      </c>
      <c r="I25" s="12">
        <v>54.7</v>
      </c>
      <c r="J25" s="9">
        <v>68</v>
      </c>
      <c r="K25" s="9">
        <v>80</v>
      </c>
      <c r="L25" s="44">
        <v>148</v>
      </c>
      <c r="M25" s="133">
        <v>45129</v>
      </c>
      <c r="N25" s="139">
        <f t="shared" si="1"/>
        <v>66.968325791855207</v>
      </c>
    </row>
    <row r="26" spans="1:14" ht="15.75" x14ac:dyDescent="0.25">
      <c r="A26" s="7">
        <v>9</v>
      </c>
      <c r="B26" s="124" t="s">
        <v>50</v>
      </c>
      <c r="C26" s="23" t="s">
        <v>80</v>
      </c>
      <c r="D26" s="25" t="s">
        <v>261</v>
      </c>
      <c r="E26" s="26">
        <v>36910</v>
      </c>
      <c r="F26" s="34">
        <v>43113755</v>
      </c>
      <c r="G26" s="11" t="s">
        <v>21</v>
      </c>
      <c r="H26" s="27" t="s">
        <v>37</v>
      </c>
      <c r="I26" s="27">
        <v>55</v>
      </c>
      <c r="J26" s="24">
        <v>63</v>
      </c>
      <c r="K26" s="24">
        <v>81</v>
      </c>
      <c r="L26" s="46">
        <v>144</v>
      </c>
      <c r="M26" s="133">
        <v>45129</v>
      </c>
      <c r="N26" s="139">
        <f t="shared" si="1"/>
        <v>65.158371040723978</v>
      </c>
    </row>
    <row r="27" spans="1:14" ht="15.75" x14ac:dyDescent="0.25">
      <c r="A27" s="7">
        <v>10</v>
      </c>
      <c r="B27" s="124" t="s">
        <v>115</v>
      </c>
      <c r="C27" s="8" t="s">
        <v>76</v>
      </c>
      <c r="D27" s="11" t="s">
        <v>257</v>
      </c>
      <c r="E27" s="36">
        <v>39938</v>
      </c>
      <c r="F27" s="33">
        <v>49397772</v>
      </c>
      <c r="G27" s="11" t="s">
        <v>18</v>
      </c>
      <c r="H27" s="12" t="s">
        <v>37</v>
      </c>
      <c r="I27" s="12" t="s">
        <v>322</v>
      </c>
      <c r="J27" s="9">
        <v>66</v>
      </c>
      <c r="K27" s="9">
        <v>78</v>
      </c>
      <c r="L27" s="44">
        <v>144</v>
      </c>
      <c r="M27" s="133">
        <v>45129</v>
      </c>
      <c r="N27" s="139">
        <f t="shared" si="1"/>
        <v>65.158371040723978</v>
      </c>
    </row>
    <row r="28" spans="1:14" ht="15.75" x14ac:dyDescent="0.25">
      <c r="A28" s="7">
        <v>11</v>
      </c>
      <c r="B28" s="124" t="s">
        <v>147</v>
      </c>
      <c r="C28" s="23" t="s">
        <v>148</v>
      </c>
      <c r="D28" s="25" t="s">
        <v>260</v>
      </c>
      <c r="E28" s="26">
        <v>38450</v>
      </c>
      <c r="F28" s="34">
        <v>46644080</v>
      </c>
      <c r="G28" s="11" t="s">
        <v>29</v>
      </c>
      <c r="H28" s="27" t="s">
        <v>37</v>
      </c>
      <c r="I28" s="27"/>
      <c r="J28" s="24">
        <v>63</v>
      </c>
      <c r="K28" s="24">
        <v>80</v>
      </c>
      <c r="L28" s="46">
        <v>143</v>
      </c>
      <c r="M28" s="133">
        <v>45087</v>
      </c>
      <c r="N28" s="139">
        <f t="shared" si="1"/>
        <v>64.705882352941174</v>
      </c>
    </row>
    <row r="29" spans="1:14" ht="15.75" x14ac:dyDescent="0.25">
      <c r="A29" s="7">
        <v>12</v>
      </c>
      <c r="B29" s="124" t="s">
        <v>271</v>
      </c>
      <c r="C29" s="23" t="s">
        <v>110</v>
      </c>
      <c r="D29" s="25" t="s">
        <v>140</v>
      </c>
      <c r="E29" s="26">
        <v>36127</v>
      </c>
      <c r="F29" s="34">
        <v>41582761</v>
      </c>
      <c r="G29" s="11" t="s">
        <v>21</v>
      </c>
      <c r="H29" s="27" t="s">
        <v>37</v>
      </c>
      <c r="I29" s="27"/>
      <c r="J29" s="24">
        <v>62</v>
      </c>
      <c r="K29" s="24">
        <v>78</v>
      </c>
      <c r="L29" s="46">
        <v>140</v>
      </c>
      <c r="M29" s="133">
        <v>45129</v>
      </c>
      <c r="N29" s="139">
        <f t="shared" si="1"/>
        <v>63.348416289592762</v>
      </c>
    </row>
    <row r="30" spans="1:14" ht="15.75" x14ac:dyDescent="0.25">
      <c r="A30" s="7">
        <v>13</v>
      </c>
      <c r="B30" s="124" t="s">
        <v>323</v>
      </c>
      <c r="C30" s="23" t="s">
        <v>80</v>
      </c>
      <c r="D30" s="25" t="s">
        <v>261</v>
      </c>
      <c r="E30" s="26">
        <v>38720</v>
      </c>
      <c r="F30" s="34">
        <v>46965866</v>
      </c>
      <c r="G30" s="11" t="s">
        <v>15</v>
      </c>
      <c r="H30" s="27" t="s">
        <v>37</v>
      </c>
      <c r="I30" s="27">
        <v>51.1</v>
      </c>
      <c r="J30" s="24">
        <v>63</v>
      </c>
      <c r="K30" s="24">
        <v>75</v>
      </c>
      <c r="L30" s="46">
        <v>138</v>
      </c>
      <c r="M30" s="133">
        <v>45129</v>
      </c>
      <c r="N30" s="139">
        <f t="shared" si="1"/>
        <v>62.443438914027148</v>
      </c>
    </row>
    <row r="31" spans="1:14" ht="15.75" x14ac:dyDescent="0.25">
      <c r="A31" s="7">
        <v>14</v>
      </c>
      <c r="B31" s="124" t="s">
        <v>52</v>
      </c>
      <c r="C31" s="23" t="s">
        <v>42</v>
      </c>
      <c r="D31" s="25" t="s">
        <v>71</v>
      </c>
      <c r="E31" s="26">
        <v>39837</v>
      </c>
      <c r="F31" s="34">
        <v>49144365</v>
      </c>
      <c r="G31" s="11" t="s">
        <v>18</v>
      </c>
      <c r="H31" s="27" t="s">
        <v>37</v>
      </c>
      <c r="I31" s="27"/>
      <c r="J31" s="9">
        <v>57</v>
      </c>
      <c r="K31" s="9">
        <v>68</v>
      </c>
      <c r="L31" s="44">
        <v>125</v>
      </c>
      <c r="M31" s="133">
        <v>44996</v>
      </c>
      <c r="N31" s="139">
        <f t="shared" si="1"/>
        <v>56.561085972850677</v>
      </c>
    </row>
    <row r="32" spans="1:14" ht="15.75" x14ac:dyDescent="0.25">
      <c r="A32" s="114">
        <v>15</v>
      </c>
      <c r="B32" s="129" t="s">
        <v>324</v>
      </c>
      <c r="C32" s="162" t="s">
        <v>28</v>
      </c>
      <c r="D32" s="163" t="s">
        <v>128</v>
      </c>
      <c r="E32" s="164">
        <v>37450</v>
      </c>
      <c r="F32" s="165">
        <v>44344425</v>
      </c>
      <c r="G32" s="116" t="s">
        <v>21</v>
      </c>
      <c r="H32" s="166" t="s">
        <v>37</v>
      </c>
      <c r="I32" s="166">
        <v>51.9</v>
      </c>
      <c r="J32" s="167">
        <v>56</v>
      </c>
      <c r="K32" s="167">
        <v>68</v>
      </c>
      <c r="L32" s="168">
        <v>124</v>
      </c>
      <c r="M32" s="137">
        <v>45129</v>
      </c>
      <c r="N32" s="139">
        <f t="shared" si="1"/>
        <v>56.108597285067873</v>
      </c>
    </row>
    <row r="33" spans="1:14" ht="15.75" x14ac:dyDescent="0.25">
      <c r="A33" s="114">
        <v>16</v>
      </c>
      <c r="B33" s="129" t="s">
        <v>134</v>
      </c>
      <c r="C33" s="162" t="s">
        <v>130</v>
      </c>
      <c r="D33" s="163" t="s">
        <v>252</v>
      </c>
      <c r="E33" s="164">
        <v>39086</v>
      </c>
      <c r="F33" s="165">
        <v>47727566</v>
      </c>
      <c r="G33" s="116" t="s">
        <v>15</v>
      </c>
      <c r="H33" s="166" t="s">
        <v>37</v>
      </c>
      <c r="I33" s="166"/>
      <c r="J33" s="167">
        <v>55</v>
      </c>
      <c r="K33" s="167">
        <v>68</v>
      </c>
      <c r="L33" s="168">
        <v>123</v>
      </c>
      <c r="M33" s="137">
        <v>45045</v>
      </c>
      <c r="N33" s="139">
        <f t="shared" si="1"/>
        <v>55.656108597285069</v>
      </c>
    </row>
    <row r="34" spans="1:14" ht="15.75" x14ac:dyDescent="0.25">
      <c r="A34" s="114">
        <v>17</v>
      </c>
      <c r="B34" s="129" t="s">
        <v>325</v>
      </c>
      <c r="C34" s="162" t="s">
        <v>130</v>
      </c>
      <c r="D34" s="163" t="s">
        <v>252</v>
      </c>
      <c r="E34" s="164">
        <v>39388</v>
      </c>
      <c r="F34" s="165">
        <v>48474104</v>
      </c>
      <c r="G34" s="116" t="s">
        <v>15</v>
      </c>
      <c r="H34" s="166" t="s">
        <v>37</v>
      </c>
      <c r="I34" s="166">
        <v>53.3</v>
      </c>
      <c r="J34" s="167">
        <v>48</v>
      </c>
      <c r="K34" s="167">
        <v>61</v>
      </c>
      <c r="L34" s="168">
        <v>109</v>
      </c>
      <c r="M34" s="137">
        <v>45129</v>
      </c>
      <c r="N34" s="139">
        <f t="shared" si="1"/>
        <v>49.321266968325794</v>
      </c>
    </row>
    <row r="35" spans="1:14" ht="15.75" x14ac:dyDescent="0.25">
      <c r="A35" s="114">
        <v>18</v>
      </c>
      <c r="B35" s="129" t="s">
        <v>135</v>
      </c>
      <c r="C35" s="162" t="s">
        <v>136</v>
      </c>
      <c r="D35" s="163" t="s">
        <v>137</v>
      </c>
      <c r="E35" s="164">
        <v>39811</v>
      </c>
      <c r="F35" s="165" t="s">
        <v>138</v>
      </c>
      <c r="G35" s="116" t="s">
        <v>18</v>
      </c>
      <c r="H35" s="166" t="s">
        <v>37</v>
      </c>
      <c r="I35" s="166"/>
      <c r="J35" s="167">
        <v>48</v>
      </c>
      <c r="K35" s="167">
        <v>56</v>
      </c>
      <c r="L35" s="168">
        <v>104</v>
      </c>
      <c r="M35" s="137">
        <v>45087</v>
      </c>
      <c r="N35" s="139">
        <f t="shared" si="1"/>
        <v>47.058823529411768</v>
      </c>
    </row>
    <row r="36" spans="1:14" ht="15.75" x14ac:dyDescent="0.25">
      <c r="A36" s="114">
        <v>19</v>
      </c>
      <c r="B36" s="129" t="s">
        <v>267</v>
      </c>
      <c r="C36" s="162" t="s">
        <v>195</v>
      </c>
      <c r="D36" s="163" t="s">
        <v>196</v>
      </c>
      <c r="E36" s="164">
        <v>39134</v>
      </c>
      <c r="F36" s="165">
        <v>47905007</v>
      </c>
      <c r="G36" s="116" t="s">
        <v>15</v>
      </c>
      <c r="H36" s="166" t="s">
        <v>37</v>
      </c>
      <c r="I36" s="166">
        <v>51.2</v>
      </c>
      <c r="J36" s="167">
        <v>42</v>
      </c>
      <c r="K36" s="167">
        <v>60</v>
      </c>
      <c r="L36" s="168">
        <v>102</v>
      </c>
      <c r="M36" s="137">
        <v>45129</v>
      </c>
      <c r="N36" s="139">
        <f t="shared" si="1"/>
        <v>46.153846153846153</v>
      </c>
    </row>
    <row r="37" spans="1:14" ht="15.75" x14ac:dyDescent="0.25">
      <c r="A37" s="7">
        <v>20</v>
      </c>
      <c r="B37" s="124" t="s">
        <v>53</v>
      </c>
      <c r="C37" s="23" t="s">
        <v>80</v>
      </c>
      <c r="D37" s="25" t="s">
        <v>261</v>
      </c>
      <c r="E37" s="26">
        <v>39990</v>
      </c>
      <c r="F37" s="34">
        <v>49574948</v>
      </c>
      <c r="G37" s="11" t="s">
        <v>18</v>
      </c>
      <c r="H37" s="27" t="s">
        <v>37</v>
      </c>
      <c r="I37" s="27">
        <v>54.2</v>
      </c>
      <c r="J37" s="24">
        <v>42</v>
      </c>
      <c r="K37" s="24">
        <v>53</v>
      </c>
      <c r="L37" s="46">
        <v>95</v>
      </c>
      <c r="M37" s="133">
        <v>45129</v>
      </c>
      <c r="N37" s="139">
        <f t="shared" si="1"/>
        <v>42.986425339366519</v>
      </c>
    </row>
    <row r="38" spans="1:14" ht="15.75" customHeight="1" x14ac:dyDescent="0.25">
      <c r="A38" s="82">
        <v>21</v>
      </c>
      <c r="B38" s="124" t="s">
        <v>139</v>
      </c>
      <c r="C38" s="23" t="s">
        <v>110</v>
      </c>
      <c r="D38" s="25" t="s">
        <v>140</v>
      </c>
      <c r="E38" s="26">
        <v>38915</v>
      </c>
      <c r="F38" s="34">
        <v>47346127</v>
      </c>
      <c r="G38" s="11" t="s">
        <v>15</v>
      </c>
      <c r="H38" s="27" t="s">
        <v>37</v>
      </c>
      <c r="I38" s="27"/>
      <c r="J38" s="24">
        <v>36</v>
      </c>
      <c r="K38" s="24">
        <v>46</v>
      </c>
      <c r="L38" s="46">
        <v>82</v>
      </c>
      <c r="M38" s="133">
        <v>45129</v>
      </c>
      <c r="N38" s="139">
        <f>(L38/2.21)</f>
        <v>37.104072398190048</v>
      </c>
    </row>
    <row r="39" spans="1:14" ht="16.5" thickBot="1" x14ac:dyDescent="0.3">
      <c r="A39" s="7">
        <v>22</v>
      </c>
      <c r="B39" s="127" t="s">
        <v>141</v>
      </c>
      <c r="C39" s="169" t="s">
        <v>142</v>
      </c>
      <c r="D39" s="170" t="s">
        <v>143</v>
      </c>
      <c r="E39" s="171">
        <v>39484</v>
      </c>
      <c r="F39" s="172">
        <v>48665469</v>
      </c>
      <c r="G39" s="83" t="s">
        <v>18</v>
      </c>
      <c r="H39" s="173" t="s">
        <v>37</v>
      </c>
      <c r="I39" s="173"/>
      <c r="J39" s="174">
        <v>38</v>
      </c>
      <c r="K39" s="174">
        <v>42</v>
      </c>
      <c r="L39" s="175">
        <v>80</v>
      </c>
      <c r="M39" s="136">
        <v>45087</v>
      </c>
      <c r="N39" s="139">
        <f t="shared" si="1"/>
        <v>36.199095022624434</v>
      </c>
    </row>
    <row r="40" spans="1:14" ht="15.75" x14ac:dyDescent="0.25">
      <c r="A40" s="1">
        <v>1</v>
      </c>
      <c r="B40" s="126" t="s">
        <v>54</v>
      </c>
      <c r="C40" s="18" t="s">
        <v>80</v>
      </c>
      <c r="D40" s="20" t="s">
        <v>261</v>
      </c>
      <c r="E40" s="21">
        <v>36967</v>
      </c>
      <c r="F40" s="40">
        <v>43234628</v>
      </c>
      <c r="G40" s="4" t="s">
        <v>21</v>
      </c>
      <c r="H40" s="22" t="s">
        <v>38</v>
      </c>
      <c r="I40" s="22"/>
      <c r="J40" s="19">
        <v>90</v>
      </c>
      <c r="K40" s="19">
        <v>117</v>
      </c>
      <c r="L40" s="45">
        <v>207</v>
      </c>
      <c r="M40" s="135">
        <v>45016</v>
      </c>
      <c r="N40" s="138">
        <f>(L40/2.32)</f>
        <v>89.224137931034491</v>
      </c>
    </row>
    <row r="41" spans="1:14" ht="15.75" x14ac:dyDescent="0.25">
      <c r="A41" s="84">
        <v>2</v>
      </c>
      <c r="B41" s="123" t="s">
        <v>96</v>
      </c>
      <c r="C41" s="28" t="s">
        <v>24</v>
      </c>
      <c r="D41" s="30" t="s">
        <v>260</v>
      </c>
      <c r="E41" s="31">
        <v>37225</v>
      </c>
      <c r="F41" s="41">
        <v>43902226</v>
      </c>
      <c r="G41" s="38" t="s">
        <v>21</v>
      </c>
      <c r="H41" s="32" t="s">
        <v>38</v>
      </c>
      <c r="I41" s="32"/>
      <c r="J41" s="29">
        <v>81</v>
      </c>
      <c r="K41" s="29">
        <v>100</v>
      </c>
      <c r="L41" s="48">
        <v>181</v>
      </c>
      <c r="M41" s="132">
        <v>45016</v>
      </c>
      <c r="N41" s="139">
        <f t="shared" ref="N41:N55" si="2">(L41/2.32)</f>
        <v>78.017241379310349</v>
      </c>
    </row>
    <row r="42" spans="1:14" ht="15.75" x14ac:dyDescent="0.25">
      <c r="A42" s="84">
        <v>3</v>
      </c>
      <c r="B42" s="123" t="s">
        <v>317</v>
      </c>
      <c r="C42" s="28" t="s">
        <v>80</v>
      </c>
      <c r="D42" s="30" t="s">
        <v>261</v>
      </c>
      <c r="E42" s="31">
        <v>39289</v>
      </c>
      <c r="F42" s="41">
        <v>47923037</v>
      </c>
      <c r="G42" s="38" t="s">
        <v>15</v>
      </c>
      <c r="H42" s="32" t="s">
        <v>38</v>
      </c>
      <c r="I42" s="32"/>
      <c r="J42" s="29">
        <v>75</v>
      </c>
      <c r="K42" s="29">
        <v>97</v>
      </c>
      <c r="L42" s="48">
        <v>172</v>
      </c>
      <c r="M42" s="132">
        <v>45045</v>
      </c>
      <c r="N42" s="139">
        <f t="shared" si="2"/>
        <v>74.137931034482762</v>
      </c>
    </row>
    <row r="43" spans="1:14" ht="15.75" x14ac:dyDescent="0.25">
      <c r="A43" s="82">
        <v>4</v>
      </c>
      <c r="B43" s="127" t="s">
        <v>98</v>
      </c>
      <c r="C43" s="169" t="s">
        <v>99</v>
      </c>
      <c r="D43" s="170" t="s">
        <v>262</v>
      </c>
      <c r="E43" s="171">
        <v>35117</v>
      </c>
      <c r="F43" s="172">
        <v>39465425</v>
      </c>
      <c r="G43" s="83" t="s">
        <v>21</v>
      </c>
      <c r="H43" s="173" t="s">
        <v>38</v>
      </c>
      <c r="I43" s="173"/>
      <c r="J43" s="174">
        <v>77</v>
      </c>
      <c r="K43" s="174">
        <v>95</v>
      </c>
      <c r="L43" s="175">
        <v>172</v>
      </c>
      <c r="M43" s="136">
        <v>45045</v>
      </c>
      <c r="N43" s="139">
        <f t="shared" si="2"/>
        <v>74.137931034482762</v>
      </c>
    </row>
    <row r="44" spans="1:14" ht="15.75" x14ac:dyDescent="0.25">
      <c r="A44" s="7">
        <v>5</v>
      </c>
      <c r="B44" s="124" t="s">
        <v>23</v>
      </c>
      <c r="C44" s="8" t="s">
        <v>19</v>
      </c>
      <c r="D44" s="11" t="s">
        <v>20</v>
      </c>
      <c r="E44" s="36">
        <v>33349</v>
      </c>
      <c r="F44" s="10">
        <v>35862312</v>
      </c>
      <c r="G44" s="11" t="s">
        <v>21</v>
      </c>
      <c r="H44" s="14" t="s">
        <v>38</v>
      </c>
      <c r="I44" s="14">
        <v>58.85</v>
      </c>
      <c r="J44" s="13">
        <v>71</v>
      </c>
      <c r="K44" s="13">
        <v>90</v>
      </c>
      <c r="L44" s="43">
        <v>161</v>
      </c>
      <c r="M44" s="133">
        <v>45129</v>
      </c>
      <c r="N44" s="161">
        <f t="shared" si="2"/>
        <v>69.396551724137936</v>
      </c>
    </row>
    <row r="45" spans="1:14" ht="15.75" x14ac:dyDescent="0.25">
      <c r="A45" s="7">
        <v>6</v>
      </c>
      <c r="B45" s="124" t="s">
        <v>145</v>
      </c>
      <c r="C45" s="8" t="s">
        <v>103</v>
      </c>
      <c r="D45" s="11" t="s">
        <v>105</v>
      </c>
      <c r="E45" s="36">
        <v>38570</v>
      </c>
      <c r="F45" s="10" t="s">
        <v>146</v>
      </c>
      <c r="G45" s="11" t="s">
        <v>29</v>
      </c>
      <c r="H45" s="14" t="s">
        <v>38</v>
      </c>
      <c r="I45" s="14"/>
      <c r="J45" s="13">
        <v>66</v>
      </c>
      <c r="K45" s="13">
        <v>81</v>
      </c>
      <c r="L45" s="43">
        <v>147</v>
      </c>
      <c r="M45" s="133">
        <v>45045</v>
      </c>
      <c r="N45" s="161">
        <f t="shared" si="2"/>
        <v>63.362068965517246</v>
      </c>
    </row>
    <row r="46" spans="1:14" ht="15.75" x14ac:dyDescent="0.25">
      <c r="A46" s="7">
        <v>7</v>
      </c>
      <c r="B46" s="124" t="s">
        <v>270</v>
      </c>
      <c r="C46" s="8" t="s">
        <v>148</v>
      </c>
      <c r="D46" s="11" t="s">
        <v>260</v>
      </c>
      <c r="E46" s="36">
        <v>38450</v>
      </c>
      <c r="F46" s="10">
        <v>46644080</v>
      </c>
      <c r="G46" s="11" t="s">
        <v>29</v>
      </c>
      <c r="H46" s="14" t="s">
        <v>38</v>
      </c>
      <c r="I46" s="14"/>
      <c r="J46" s="13">
        <v>64</v>
      </c>
      <c r="K46" s="13">
        <v>82</v>
      </c>
      <c r="L46" s="43">
        <v>146</v>
      </c>
      <c r="M46" s="133">
        <v>45045</v>
      </c>
      <c r="N46" s="161">
        <f t="shared" si="2"/>
        <v>62.931034482758626</v>
      </c>
    </row>
    <row r="47" spans="1:14" ht="15.75" x14ac:dyDescent="0.25">
      <c r="A47" s="7">
        <v>8</v>
      </c>
      <c r="B47" s="124" t="s">
        <v>132</v>
      </c>
      <c r="C47" s="23" t="s">
        <v>92</v>
      </c>
      <c r="D47" s="25" t="s">
        <v>255</v>
      </c>
      <c r="E47" s="26">
        <v>38611</v>
      </c>
      <c r="F47" s="34">
        <v>46964032</v>
      </c>
      <c r="G47" s="11" t="s">
        <v>29</v>
      </c>
      <c r="H47" s="14" t="s">
        <v>38</v>
      </c>
      <c r="I47" s="14"/>
      <c r="J47" s="24">
        <v>63</v>
      </c>
      <c r="K47" s="24">
        <v>78</v>
      </c>
      <c r="L47" s="46">
        <v>141</v>
      </c>
      <c r="M47" s="133">
        <v>45087</v>
      </c>
      <c r="N47" s="161">
        <f t="shared" si="2"/>
        <v>60.775862068965523</v>
      </c>
    </row>
    <row r="48" spans="1:14" ht="15.75" x14ac:dyDescent="0.25">
      <c r="A48" s="7">
        <v>9</v>
      </c>
      <c r="B48" s="124" t="s">
        <v>326</v>
      </c>
      <c r="C48" s="23" t="s">
        <v>110</v>
      </c>
      <c r="D48" s="25" t="s">
        <v>140</v>
      </c>
      <c r="E48" s="26">
        <v>36127</v>
      </c>
      <c r="F48" s="34">
        <v>41582761</v>
      </c>
      <c r="G48" s="11" t="s">
        <v>21</v>
      </c>
      <c r="H48" s="14" t="s">
        <v>38</v>
      </c>
      <c r="I48" s="14"/>
      <c r="J48" s="24">
        <v>61</v>
      </c>
      <c r="K48" s="24">
        <v>80</v>
      </c>
      <c r="L48" s="46">
        <v>141</v>
      </c>
      <c r="M48" s="133">
        <v>45087</v>
      </c>
      <c r="N48" s="161">
        <f t="shared" si="2"/>
        <v>60.775862068965523</v>
      </c>
    </row>
    <row r="49" spans="1:14" ht="15.75" x14ac:dyDescent="0.25">
      <c r="A49" s="7">
        <v>10</v>
      </c>
      <c r="B49" s="124" t="s">
        <v>272</v>
      </c>
      <c r="C49" s="23" t="s">
        <v>76</v>
      </c>
      <c r="D49" s="25" t="s">
        <v>273</v>
      </c>
      <c r="E49" s="26">
        <v>31140</v>
      </c>
      <c r="F49" s="34">
        <v>31326177</v>
      </c>
      <c r="G49" s="11" t="s">
        <v>21</v>
      </c>
      <c r="H49" s="14" t="s">
        <v>38</v>
      </c>
      <c r="I49" s="14"/>
      <c r="J49" s="24">
        <v>57</v>
      </c>
      <c r="K49" s="24">
        <v>75</v>
      </c>
      <c r="L49" s="46">
        <v>132</v>
      </c>
      <c r="M49" s="133">
        <v>45089</v>
      </c>
      <c r="N49" s="161">
        <f t="shared" si="2"/>
        <v>56.896551724137936</v>
      </c>
    </row>
    <row r="50" spans="1:14" ht="15.75" x14ac:dyDescent="0.25">
      <c r="A50" s="7">
        <v>11</v>
      </c>
      <c r="B50" s="124" t="s">
        <v>149</v>
      </c>
      <c r="C50" s="8" t="s">
        <v>24</v>
      </c>
      <c r="D50" s="11" t="s">
        <v>260</v>
      </c>
      <c r="E50" s="36">
        <v>39274</v>
      </c>
      <c r="F50" s="10">
        <v>48174536</v>
      </c>
      <c r="G50" s="11" t="s">
        <v>15</v>
      </c>
      <c r="H50" s="14" t="s">
        <v>38</v>
      </c>
      <c r="I50" s="14"/>
      <c r="J50" s="13">
        <v>63</v>
      </c>
      <c r="K50" s="13">
        <v>65</v>
      </c>
      <c r="L50" s="43">
        <v>128</v>
      </c>
      <c r="M50" s="133">
        <v>45045</v>
      </c>
      <c r="N50" s="161">
        <f t="shared" si="2"/>
        <v>55.172413793103452</v>
      </c>
    </row>
    <row r="51" spans="1:14" ht="15.75" x14ac:dyDescent="0.25">
      <c r="A51" s="7">
        <v>12</v>
      </c>
      <c r="B51" s="124" t="s">
        <v>150</v>
      </c>
      <c r="C51" s="8" t="s">
        <v>151</v>
      </c>
      <c r="D51" s="11" t="s">
        <v>152</v>
      </c>
      <c r="E51" s="36">
        <v>40157</v>
      </c>
      <c r="F51" s="10">
        <v>49647739</v>
      </c>
      <c r="G51" s="11" t="s">
        <v>18</v>
      </c>
      <c r="H51" s="14" t="s">
        <v>38</v>
      </c>
      <c r="I51" s="14">
        <v>58.9</v>
      </c>
      <c r="J51" s="13">
        <v>54</v>
      </c>
      <c r="K51" s="13">
        <v>69</v>
      </c>
      <c r="L51" s="43">
        <v>123</v>
      </c>
      <c r="M51" s="133">
        <v>45129</v>
      </c>
      <c r="N51" s="161">
        <f t="shared" si="2"/>
        <v>53.017241379310349</v>
      </c>
    </row>
    <row r="52" spans="1:14" ht="15.75" x14ac:dyDescent="0.25">
      <c r="A52" s="7">
        <v>13</v>
      </c>
      <c r="B52" s="124" t="s">
        <v>153</v>
      </c>
      <c r="C52" s="8" t="s">
        <v>103</v>
      </c>
      <c r="D52" s="11" t="s">
        <v>105</v>
      </c>
      <c r="E52" s="36">
        <v>39914</v>
      </c>
      <c r="F52" s="10">
        <v>49367020</v>
      </c>
      <c r="G52" s="11" t="s">
        <v>18</v>
      </c>
      <c r="H52" s="14" t="s">
        <v>38</v>
      </c>
      <c r="I52" s="14"/>
      <c r="J52" s="13">
        <v>56</v>
      </c>
      <c r="K52" s="13">
        <v>63</v>
      </c>
      <c r="L52" s="43">
        <v>119</v>
      </c>
      <c r="M52" s="133">
        <v>45087</v>
      </c>
      <c r="N52" s="161">
        <f t="shared" si="2"/>
        <v>51.293103448275865</v>
      </c>
    </row>
    <row r="53" spans="1:14" ht="15.75" x14ac:dyDescent="0.25">
      <c r="A53" s="7">
        <v>14</v>
      </c>
      <c r="B53" s="124" t="s">
        <v>327</v>
      </c>
      <c r="C53" s="8" t="s">
        <v>328</v>
      </c>
      <c r="D53" s="11" t="s">
        <v>329</v>
      </c>
      <c r="E53" s="36">
        <v>39519</v>
      </c>
      <c r="F53" s="10">
        <v>48354363</v>
      </c>
      <c r="G53" s="11" t="s">
        <v>18</v>
      </c>
      <c r="H53" s="14" t="s">
        <v>38</v>
      </c>
      <c r="I53" s="14">
        <v>58.1</v>
      </c>
      <c r="J53" s="13">
        <v>49</v>
      </c>
      <c r="K53" s="13">
        <v>60</v>
      </c>
      <c r="L53" s="43">
        <v>109</v>
      </c>
      <c r="M53" s="133">
        <v>45122</v>
      </c>
      <c r="N53" s="161">
        <f t="shared" si="2"/>
        <v>46.982758620689658</v>
      </c>
    </row>
    <row r="54" spans="1:14" ht="15.75" x14ac:dyDescent="0.25">
      <c r="A54" s="7">
        <v>15</v>
      </c>
      <c r="B54" s="124" t="s">
        <v>330</v>
      </c>
      <c r="C54" s="8" t="s">
        <v>331</v>
      </c>
      <c r="D54" s="11" t="s">
        <v>332</v>
      </c>
      <c r="E54" s="36">
        <v>39496</v>
      </c>
      <c r="F54" s="10">
        <v>48804009</v>
      </c>
      <c r="G54" s="11" t="s">
        <v>18</v>
      </c>
      <c r="H54" s="14" t="s">
        <v>38</v>
      </c>
      <c r="I54" s="14">
        <v>59</v>
      </c>
      <c r="J54" s="13">
        <v>43</v>
      </c>
      <c r="K54" s="13">
        <v>54</v>
      </c>
      <c r="L54" s="43">
        <v>97</v>
      </c>
      <c r="M54" s="133">
        <v>45129</v>
      </c>
      <c r="N54" s="161">
        <f t="shared" si="2"/>
        <v>41.810344827586206</v>
      </c>
    </row>
    <row r="55" spans="1:14" ht="15.75" customHeight="1" thickBot="1" x14ac:dyDescent="0.3">
      <c r="A55" s="7">
        <v>16</v>
      </c>
      <c r="B55" s="124" t="s">
        <v>154</v>
      </c>
      <c r="C55" s="8" t="s">
        <v>155</v>
      </c>
      <c r="D55" s="11" t="s">
        <v>156</v>
      </c>
      <c r="E55" s="36">
        <v>38867</v>
      </c>
      <c r="F55" s="10">
        <v>47400442</v>
      </c>
      <c r="G55" s="11" t="s">
        <v>15</v>
      </c>
      <c r="H55" s="14" t="s">
        <v>38</v>
      </c>
      <c r="I55" s="14"/>
      <c r="J55" s="13">
        <v>32</v>
      </c>
      <c r="K55" s="13">
        <v>43</v>
      </c>
      <c r="L55" s="43">
        <v>75</v>
      </c>
      <c r="M55" s="133">
        <v>45045</v>
      </c>
      <c r="N55" s="161">
        <f t="shared" si="2"/>
        <v>32.327586206896555</v>
      </c>
    </row>
    <row r="56" spans="1:14" ht="15.75" x14ac:dyDescent="0.25">
      <c r="A56" s="1">
        <v>1</v>
      </c>
      <c r="B56" s="126" t="s">
        <v>97</v>
      </c>
      <c r="C56" s="2" t="s">
        <v>24</v>
      </c>
      <c r="D56" s="4" t="s">
        <v>260</v>
      </c>
      <c r="E56" s="39">
        <v>33717</v>
      </c>
      <c r="F56" s="5">
        <v>36741862</v>
      </c>
      <c r="G56" s="4" t="s">
        <v>21</v>
      </c>
      <c r="H56" s="80" t="s">
        <v>36</v>
      </c>
      <c r="I56" s="80"/>
      <c r="J56" s="72">
        <v>92</v>
      </c>
      <c r="K56" s="72">
        <v>111</v>
      </c>
      <c r="L56" s="73">
        <v>203</v>
      </c>
      <c r="M56" s="135">
        <v>45016</v>
      </c>
      <c r="N56" s="138">
        <f>(L56/2.45)</f>
        <v>82.857142857142847</v>
      </c>
    </row>
    <row r="57" spans="1:14" ht="15.75" x14ac:dyDescent="0.25">
      <c r="A57" s="84">
        <v>2</v>
      </c>
      <c r="B57" s="123" t="s">
        <v>100</v>
      </c>
      <c r="C57" s="89" t="s">
        <v>74</v>
      </c>
      <c r="D57" s="38" t="s">
        <v>251</v>
      </c>
      <c r="E57" s="90">
        <v>35377</v>
      </c>
      <c r="F57" s="52">
        <v>40037408</v>
      </c>
      <c r="G57" s="38" t="s">
        <v>21</v>
      </c>
      <c r="H57" s="92" t="s">
        <v>36</v>
      </c>
      <c r="I57" s="92"/>
      <c r="J57" s="70">
        <v>86</v>
      </c>
      <c r="K57" s="70">
        <v>110</v>
      </c>
      <c r="L57" s="71">
        <v>196</v>
      </c>
      <c r="M57" s="132">
        <v>45087</v>
      </c>
      <c r="N57" s="139">
        <f t="shared" ref="N57:N78" si="3">(L57/2.45)</f>
        <v>80</v>
      </c>
    </row>
    <row r="58" spans="1:14" ht="15.75" x14ac:dyDescent="0.25">
      <c r="A58" s="84">
        <v>3</v>
      </c>
      <c r="B58" s="123" t="s">
        <v>245</v>
      </c>
      <c r="C58" s="89" t="s">
        <v>158</v>
      </c>
      <c r="D58" s="38" t="s">
        <v>159</v>
      </c>
      <c r="E58" s="90">
        <v>38980</v>
      </c>
      <c r="F58" s="52">
        <v>47525814</v>
      </c>
      <c r="G58" s="38" t="s">
        <v>15</v>
      </c>
      <c r="H58" s="92" t="s">
        <v>36</v>
      </c>
      <c r="I58" s="92"/>
      <c r="J58" s="70">
        <v>89</v>
      </c>
      <c r="K58" s="70">
        <v>105</v>
      </c>
      <c r="L58" s="71">
        <v>194</v>
      </c>
      <c r="M58" s="132">
        <v>45158</v>
      </c>
      <c r="N58" s="139">
        <f t="shared" si="3"/>
        <v>79.183673469387756</v>
      </c>
    </row>
    <row r="59" spans="1:14" ht="16.5" customHeight="1" x14ac:dyDescent="0.25">
      <c r="A59" s="84">
        <v>4</v>
      </c>
      <c r="B59" s="123" t="s">
        <v>95</v>
      </c>
      <c r="C59" s="28" t="s">
        <v>80</v>
      </c>
      <c r="D59" s="30" t="s">
        <v>261</v>
      </c>
      <c r="E59" s="31">
        <v>36967</v>
      </c>
      <c r="F59" s="41">
        <v>43234628</v>
      </c>
      <c r="G59" s="38" t="s">
        <v>21</v>
      </c>
      <c r="H59" s="32" t="s">
        <v>36</v>
      </c>
      <c r="I59" s="32"/>
      <c r="J59" s="29">
        <v>80</v>
      </c>
      <c r="K59" s="29">
        <v>100</v>
      </c>
      <c r="L59" s="48">
        <v>180</v>
      </c>
      <c r="M59" s="132">
        <v>44996</v>
      </c>
      <c r="N59" s="139">
        <f t="shared" si="3"/>
        <v>73.469387755102034</v>
      </c>
    </row>
    <row r="60" spans="1:14" ht="15.75" x14ac:dyDescent="0.25">
      <c r="A60" s="84">
        <v>5</v>
      </c>
      <c r="B60" s="123" t="s">
        <v>144</v>
      </c>
      <c r="C60" s="28" t="s">
        <v>99</v>
      </c>
      <c r="D60" s="30" t="s">
        <v>262</v>
      </c>
      <c r="E60" s="31">
        <v>35117</v>
      </c>
      <c r="F60" s="41">
        <v>39465425</v>
      </c>
      <c r="G60" s="38" t="s">
        <v>21</v>
      </c>
      <c r="H60" s="32" t="s">
        <v>36</v>
      </c>
      <c r="I60" s="32"/>
      <c r="J60" s="29">
        <v>79</v>
      </c>
      <c r="K60" s="29">
        <v>97</v>
      </c>
      <c r="L60" s="48">
        <v>176</v>
      </c>
      <c r="M60" s="132">
        <v>45016</v>
      </c>
      <c r="N60" s="139">
        <f t="shared" si="3"/>
        <v>71.836734693877546</v>
      </c>
    </row>
    <row r="61" spans="1:14" ht="15.75" x14ac:dyDescent="0.25">
      <c r="A61" s="84">
        <v>6</v>
      </c>
      <c r="B61" s="123" t="s">
        <v>108</v>
      </c>
      <c r="C61" s="28" t="s">
        <v>99</v>
      </c>
      <c r="D61" s="30" t="s">
        <v>262</v>
      </c>
      <c r="E61" s="31">
        <v>34234</v>
      </c>
      <c r="F61" s="41">
        <v>18898187</v>
      </c>
      <c r="G61" s="38" t="s">
        <v>21</v>
      </c>
      <c r="H61" s="32" t="s">
        <v>36</v>
      </c>
      <c r="I61" s="32"/>
      <c r="J61" s="29">
        <v>78</v>
      </c>
      <c r="K61" s="29">
        <v>95</v>
      </c>
      <c r="L61" s="48">
        <v>173</v>
      </c>
      <c r="M61" s="132">
        <v>44996</v>
      </c>
      <c r="N61" s="139">
        <f t="shared" si="3"/>
        <v>70.612244897959172</v>
      </c>
    </row>
    <row r="62" spans="1:14" ht="15.75" x14ac:dyDescent="0.25">
      <c r="A62" s="84">
        <v>7</v>
      </c>
      <c r="B62" s="123" t="s">
        <v>160</v>
      </c>
      <c r="C62" s="28" t="s">
        <v>110</v>
      </c>
      <c r="D62" s="30" t="s">
        <v>140</v>
      </c>
      <c r="E62" s="31">
        <v>38558</v>
      </c>
      <c r="F62" s="41">
        <v>47013303</v>
      </c>
      <c r="G62" s="38" t="s">
        <v>29</v>
      </c>
      <c r="H62" s="32" t="s">
        <v>36</v>
      </c>
      <c r="I62" s="32"/>
      <c r="J62" s="29">
        <v>70</v>
      </c>
      <c r="K62" s="29">
        <v>88</v>
      </c>
      <c r="L62" s="48">
        <v>158</v>
      </c>
      <c r="M62" s="132">
        <v>45045</v>
      </c>
      <c r="N62" s="139">
        <f t="shared" si="3"/>
        <v>64.489795918367349</v>
      </c>
    </row>
    <row r="63" spans="1:14" ht="15.75" x14ac:dyDescent="0.25">
      <c r="A63" s="84">
        <v>8</v>
      </c>
      <c r="B63" s="123" t="s">
        <v>333</v>
      </c>
      <c r="C63" s="28" t="s">
        <v>103</v>
      </c>
      <c r="D63" s="30" t="s">
        <v>105</v>
      </c>
      <c r="E63" s="31">
        <v>38570</v>
      </c>
      <c r="F63" s="41" t="s">
        <v>146</v>
      </c>
      <c r="G63" s="38" t="s">
        <v>29</v>
      </c>
      <c r="H63" s="32" t="s">
        <v>36</v>
      </c>
      <c r="I63" s="32"/>
      <c r="J63" s="29">
        <v>70</v>
      </c>
      <c r="K63" s="29">
        <v>87</v>
      </c>
      <c r="L63" s="48">
        <v>157</v>
      </c>
      <c r="M63" s="132">
        <v>45129</v>
      </c>
      <c r="N63" s="139">
        <f t="shared" si="3"/>
        <v>64.08163265306122</v>
      </c>
    </row>
    <row r="64" spans="1:14" ht="15.75" x14ac:dyDescent="0.25">
      <c r="A64" s="84">
        <v>9</v>
      </c>
      <c r="B64" s="123" t="s">
        <v>161</v>
      </c>
      <c r="C64" s="28" t="s">
        <v>72</v>
      </c>
      <c r="D64" s="30" t="s">
        <v>84</v>
      </c>
      <c r="E64" s="31">
        <v>39685</v>
      </c>
      <c r="F64" s="41">
        <v>48787421</v>
      </c>
      <c r="G64" s="38" t="s">
        <v>18</v>
      </c>
      <c r="H64" s="32" t="s">
        <v>36</v>
      </c>
      <c r="I64" s="32">
        <v>62.5</v>
      </c>
      <c r="J64" s="29">
        <v>71</v>
      </c>
      <c r="K64" s="29">
        <v>86</v>
      </c>
      <c r="L64" s="48">
        <v>157</v>
      </c>
      <c r="M64" s="132">
        <v>45129</v>
      </c>
      <c r="N64" s="139">
        <f t="shared" si="3"/>
        <v>64.08163265306122</v>
      </c>
    </row>
    <row r="65" spans="1:14" ht="15.75" x14ac:dyDescent="0.25">
      <c r="A65" s="84">
        <v>10</v>
      </c>
      <c r="B65" s="123" t="s">
        <v>334</v>
      </c>
      <c r="C65" s="28" t="s">
        <v>74</v>
      </c>
      <c r="D65" s="30" t="s">
        <v>251</v>
      </c>
      <c r="E65" s="31">
        <v>35609</v>
      </c>
      <c r="F65" s="41">
        <v>40454585</v>
      </c>
      <c r="G65" s="38" t="s">
        <v>21</v>
      </c>
      <c r="H65" s="32" t="s">
        <v>36</v>
      </c>
      <c r="I65" s="32">
        <v>63.9</v>
      </c>
      <c r="J65" s="29">
        <v>71</v>
      </c>
      <c r="K65" s="29">
        <v>80</v>
      </c>
      <c r="L65" s="48">
        <v>151</v>
      </c>
      <c r="M65" s="132">
        <v>45129</v>
      </c>
      <c r="N65" s="139">
        <f t="shared" si="3"/>
        <v>61.632653061224488</v>
      </c>
    </row>
    <row r="66" spans="1:14" ht="15.75" x14ac:dyDescent="0.25">
      <c r="A66" s="84">
        <v>11</v>
      </c>
      <c r="B66" s="123" t="s">
        <v>335</v>
      </c>
      <c r="C66" s="28" t="s">
        <v>92</v>
      </c>
      <c r="D66" s="30" t="s">
        <v>255</v>
      </c>
      <c r="E66" s="31">
        <v>38611</v>
      </c>
      <c r="F66" s="41">
        <v>46964032</v>
      </c>
      <c r="G66" s="38" t="s">
        <v>29</v>
      </c>
      <c r="H66" s="32" t="s">
        <v>36</v>
      </c>
      <c r="I66" s="32">
        <v>59.2</v>
      </c>
      <c r="J66" s="29">
        <v>63</v>
      </c>
      <c r="K66" s="29">
        <v>82</v>
      </c>
      <c r="L66" s="48">
        <v>145</v>
      </c>
      <c r="M66" s="132">
        <v>45129</v>
      </c>
      <c r="N66" s="139">
        <f t="shared" si="3"/>
        <v>59.183673469387749</v>
      </c>
    </row>
    <row r="67" spans="1:14" ht="15.75" x14ac:dyDescent="0.25">
      <c r="A67" s="7">
        <v>12</v>
      </c>
      <c r="B67" s="124" t="s">
        <v>114</v>
      </c>
      <c r="C67" s="8" t="s">
        <v>82</v>
      </c>
      <c r="D67" s="11" t="s">
        <v>258</v>
      </c>
      <c r="E67" s="36">
        <v>39754</v>
      </c>
      <c r="F67" s="10">
        <v>48530698</v>
      </c>
      <c r="G67" s="11" t="s">
        <v>18</v>
      </c>
      <c r="H67" s="12" t="s">
        <v>36</v>
      </c>
      <c r="I67" s="12"/>
      <c r="J67" s="9">
        <v>63</v>
      </c>
      <c r="K67" s="9">
        <v>80</v>
      </c>
      <c r="L67" s="44">
        <v>143</v>
      </c>
      <c r="M67" s="133">
        <v>45045</v>
      </c>
      <c r="N67" s="139">
        <f t="shared" si="3"/>
        <v>58.367346938775505</v>
      </c>
    </row>
    <row r="68" spans="1:14" ht="15.75" x14ac:dyDescent="0.25">
      <c r="A68" s="114">
        <v>13</v>
      </c>
      <c r="B68" s="124" t="s">
        <v>274</v>
      </c>
      <c r="C68" s="8" t="s">
        <v>19</v>
      </c>
      <c r="D68" s="11" t="s">
        <v>20</v>
      </c>
      <c r="E68" s="36">
        <v>37575</v>
      </c>
      <c r="F68" s="10">
        <v>44553380</v>
      </c>
      <c r="G68" s="11" t="s">
        <v>21</v>
      </c>
      <c r="H68" s="12" t="s">
        <v>36</v>
      </c>
      <c r="I68" s="12"/>
      <c r="J68" s="9">
        <v>63</v>
      </c>
      <c r="K68" s="9">
        <v>78</v>
      </c>
      <c r="L68" s="44">
        <v>141</v>
      </c>
      <c r="M68" s="133">
        <v>45087</v>
      </c>
      <c r="N68" s="139">
        <f t="shared" si="3"/>
        <v>57.551020408163261</v>
      </c>
    </row>
    <row r="69" spans="1:14" ht="15.75" x14ac:dyDescent="0.25">
      <c r="A69" s="114">
        <v>14</v>
      </c>
      <c r="B69" s="124" t="s">
        <v>275</v>
      </c>
      <c r="C69" s="8" t="s">
        <v>68</v>
      </c>
      <c r="D69" s="11" t="s">
        <v>260</v>
      </c>
      <c r="E69" s="36">
        <v>35984</v>
      </c>
      <c r="F69" s="10">
        <v>41395716</v>
      </c>
      <c r="G69" s="11" t="s">
        <v>21</v>
      </c>
      <c r="H69" s="12" t="s">
        <v>36</v>
      </c>
      <c r="I69" s="12"/>
      <c r="J69" s="9">
        <v>67</v>
      </c>
      <c r="K69" s="9">
        <v>74</v>
      </c>
      <c r="L69" s="44">
        <v>141</v>
      </c>
      <c r="M69" s="133">
        <v>45087</v>
      </c>
      <c r="N69" s="139">
        <f t="shared" si="3"/>
        <v>57.551020408163261</v>
      </c>
    </row>
    <row r="70" spans="1:14" ht="15.75" x14ac:dyDescent="0.25">
      <c r="A70" s="114">
        <v>15</v>
      </c>
      <c r="B70" s="124" t="s">
        <v>55</v>
      </c>
      <c r="C70" s="23" t="s">
        <v>80</v>
      </c>
      <c r="D70" s="25" t="s">
        <v>261</v>
      </c>
      <c r="E70" s="26">
        <v>39421</v>
      </c>
      <c r="F70" s="34">
        <v>48063965</v>
      </c>
      <c r="G70" s="11" t="s">
        <v>15</v>
      </c>
      <c r="H70" s="27" t="s">
        <v>36</v>
      </c>
      <c r="I70" s="27">
        <v>61.4</v>
      </c>
      <c r="J70" s="24">
        <v>61</v>
      </c>
      <c r="K70" s="24">
        <v>75</v>
      </c>
      <c r="L70" s="46">
        <v>136</v>
      </c>
      <c r="M70" s="133">
        <v>45129</v>
      </c>
      <c r="N70" s="139">
        <f t="shared" si="3"/>
        <v>55.510204081632651</v>
      </c>
    </row>
    <row r="71" spans="1:14" ht="15.75" x14ac:dyDescent="0.25">
      <c r="A71" s="114">
        <v>16</v>
      </c>
      <c r="B71" s="124" t="s">
        <v>162</v>
      </c>
      <c r="C71" s="23" t="s">
        <v>163</v>
      </c>
      <c r="D71" s="25" t="s">
        <v>164</v>
      </c>
      <c r="E71" s="26">
        <v>39220</v>
      </c>
      <c r="F71" s="34">
        <v>47898146</v>
      </c>
      <c r="G71" s="11" t="s">
        <v>15</v>
      </c>
      <c r="H71" s="27" t="s">
        <v>36</v>
      </c>
      <c r="I71" s="27"/>
      <c r="J71" s="24">
        <v>60</v>
      </c>
      <c r="K71" s="24">
        <v>75</v>
      </c>
      <c r="L71" s="46">
        <v>135</v>
      </c>
      <c r="M71" s="133">
        <v>45045</v>
      </c>
      <c r="N71" s="139">
        <f t="shared" si="3"/>
        <v>55.102040816326529</v>
      </c>
    </row>
    <row r="72" spans="1:14" ht="15.75" x14ac:dyDescent="0.25">
      <c r="A72" s="114">
        <v>17</v>
      </c>
      <c r="B72" s="123" t="s">
        <v>336</v>
      </c>
      <c r="C72" s="28" t="s">
        <v>28</v>
      </c>
      <c r="D72" s="30" t="s">
        <v>128</v>
      </c>
      <c r="E72" s="31">
        <v>38666</v>
      </c>
      <c r="F72" s="41">
        <v>46395265</v>
      </c>
      <c r="G72" s="38" t="s">
        <v>29</v>
      </c>
      <c r="H72" s="32" t="s">
        <v>36</v>
      </c>
      <c r="I72" s="32">
        <v>61.1</v>
      </c>
      <c r="J72" s="29">
        <v>56</v>
      </c>
      <c r="K72" s="29">
        <v>75</v>
      </c>
      <c r="L72" s="48">
        <v>131</v>
      </c>
      <c r="M72" s="132">
        <v>45129</v>
      </c>
      <c r="N72" s="139">
        <f t="shared" si="3"/>
        <v>53.469387755102034</v>
      </c>
    </row>
    <row r="73" spans="1:14" ht="15.75" x14ac:dyDescent="0.25">
      <c r="A73" s="114">
        <v>18</v>
      </c>
      <c r="B73" s="123" t="s">
        <v>166</v>
      </c>
      <c r="C73" s="28" t="s">
        <v>142</v>
      </c>
      <c r="D73" s="30" t="s">
        <v>143</v>
      </c>
      <c r="E73" s="31">
        <v>39306</v>
      </c>
      <c r="F73" s="41">
        <v>48215069</v>
      </c>
      <c r="G73" s="38" t="s">
        <v>15</v>
      </c>
      <c r="H73" s="32" t="s">
        <v>36</v>
      </c>
      <c r="I73" s="32"/>
      <c r="J73" s="29">
        <v>58</v>
      </c>
      <c r="K73" s="29">
        <v>76</v>
      </c>
      <c r="L73" s="48">
        <v>134</v>
      </c>
      <c r="M73" s="132">
        <v>45087</v>
      </c>
      <c r="N73" s="139">
        <f t="shared" si="3"/>
        <v>54.693877551020407</v>
      </c>
    </row>
    <row r="74" spans="1:14" ht="15.75" x14ac:dyDescent="0.25">
      <c r="A74" s="114">
        <v>19</v>
      </c>
      <c r="B74" s="123" t="s">
        <v>277</v>
      </c>
      <c r="C74" s="28" t="s">
        <v>19</v>
      </c>
      <c r="D74" s="30" t="s">
        <v>20</v>
      </c>
      <c r="E74" s="31">
        <v>36231</v>
      </c>
      <c r="F74" s="41">
        <v>43587853</v>
      </c>
      <c r="G74" s="38" t="s">
        <v>21</v>
      </c>
      <c r="H74" s="32" t="s">
        <v>36</v>
      </c>
      <c r="I74" s="32"/>
      <c r="J74" s="29">
        <v>60</v>
      </c>
      <c r="K74" s="29">
        <v>69</v>
      </c>
      <c r="L74" s="48">
        <v>129</v>
      </c>
      <c r="M74" s="132">
        <v>45087</v>
      </c>
      <c r="N74" s="139">
        <f t="shared" si="3"/>
        <v>52.65306122448979</v>
      </c>
    </row>
    <row r="75" spans="1:14" ht="15.75" x14ac:dyDescent="0.25">
      <c r="A75" s="114">
        <v>20</v>
      </c>
      <c r="B75" s="123" t="s">
        <v>337</v>
      </c>
      <c r="C75" s="28" t="s">
        <v>151</v>
      </c>
      <c r="D75" s="30" t="s">
        <v>152</v>
      </c>
      <c r="E75" s="31">
        <v>39871</v>
      </c>
      <c r="F75" s="41">
        <v>49347123</v>
      </c>
      <c r="G75" s="38" t="s">
        <v>18</v>
      </c>
      <c r="H75" s="32" t="s">
        <v>36</v>
      </c>
      <c r="I75" s="32">
        <v>63</v>
      </c>
      <c r="J75" s="29">
        <v>52</v>
      </c>
      <c r="K75" s="29">
        <v>60</v>
      </c>
      <c r="L75" s="48">
        <v>112</v>
      </c>
      <c r="M75" s="132">
        <v>45129</v>
      </c>
      <c r="N75" s="139">
        <f t="shared" si="3"/>
        <v>45.714285714285708</v>
      </c>
    </row>
    <row r="76" spans="1:14" ht="15.75" x14ac:dyDescent="0.25">
      <c r="A76" s="114">
        <v>21</v>
      </c>
      <c r="B76" s="123" t="s">
        <v>338</v>
      </c>
      <c r="C76" s="28" t="s">
        <v>99</v>
      </c>
      <c r="D76" s="30" t="s">
        <v>262</v>
      </c>
      <c r="E76" s="31">
        <v>39054</v>
      </c>
      <c r="F76" s="41">
        <v>94872991</v>
      </c>
      <c r="G76" s="38" t="s">
        <v>15</v>
      </c>
      <c r="H76" s="32" t="s">
        <v>36</v>
      </c>
      <c r="I76" s="32"/>
      <c r="J76" s="29">
        <v>50</v>
      </c>
      <c r="K76" s="29">
        <v>61</v>
      </c>
      <c r="L76" s="48">
        <v>111</v>
      </c>
      <c r="M76" s="132">
        <v>45129</v>
      </c>
      <c r="N76" s="139">
        <f t="shared" si="3"/>
        <v>45.306122448979586</v>
      </c>
    </row>
    <row r="77" spans="1:14" ht="15.75" x14ac:dyDescent="0.25">
      <c r="A77" s="114">
        <v>22</v>
      </c>
      <c r="B77" s="123" t="s">
        <v>278</v>
      </c>
      <c r="C77" s="28" t="s">
        <v>82</v>
      </c>
      <c r="D77" s="30" t="s">
        <v>279</v>
      </c>
      <c r="E77" s="31">
        <v>39342</v>
      </c>
      <c r="F77" s="41">
        <v>48319036</v>
      </c>
      <c r="G77" s="38" t="s">
        <v>15</v>
      </c>
      <c r="H77" s="32" t="s">
        <v>36</v>
      </c>
      <c r="I77" s="32"/>
      <c r="J77" s="29">
        <v>45</v>
      </c>
      <c r="K77" s="29">
        <v>53</v>
      </c>
      <c r="L77" s="48">
        <v>98</v>
      </c>
      <c r="M77" s="132">
        <v>45089</v>
      </c>
      <c r="N77" s="139">
        <f t="shared" si="3"/>
        <v>40</v>
      </c>
    </row>
    <row r="78" spans="1:14" ht="15.75" customHeight="1" thickBot="1" x14ac:dyDescent="0.3">
      <c r="A78" s="114">
        <v>23</v>
      </c>
      <c r="B78" s="127" t="s">
        <v>154</v>
      </c>
      <c r="C78" s="169" t="s">
        <v>155</v>
      </c>
      <c r="D78" s="170" t="s">
        <v>156</v>
      </c>
      <c r="E78" s="171">
        <v>38867</v>
      </c>
      <c r="F78" s="172">
        <v>47400442</v>
      </c>
      <c r="G78" s="83" t="s">
        <v>15</v>
      </c>
      <c r="H78" s="173" t="s">
        <v>36</v>
      </c>
      <c r="I78" s="173"/>
      <c r="J78" s="174">
        <v>40</v>
      </c>
      <c r="K78" s="174">
        <v>51</v>
      </c>
      <c r="L78" s="175">
        <v>91</v>
      </c>
      <c r="M78" s="136">
        <v>45129</v>
      </c>
      <c r="N78" s="160">
        <f t="shared" si="3"/>
        <v>37.142857142857139</v>
      </c>
    </row>
    <row r="79" spans="1:14" ht="15.75" x14ac:dyDescent="0.25">
      <c r="A79" s="1">
        <v>1</v>
      </c>
      <c r="B79" s="126" t="s">
        <v>280</v>
      </c>
      <c r="C79" s="18" t="s">
        <v>24</v>
      </c>
      <c r="D79" s="20" t="s">
        <v>260</v>
      </c>
      <c r="E79" s="21">
        <v>33717</v>
      </c>
      <c r="F79" s="40">
        <v>36741862</v>
      </c>
      <c r="G79" s="4" t="s">
        <v>21</v>
      </c>
      <c r="H79" s="22" t="s">
        <v>44</v>
      </c>
      <c r="I79" s="22">
        <v>66.599999999999994</v>
      </c>
      <c r="J79" s="19">
        <v>94</v>
      </c>
      <c r="K79" s="19">
        <v>113</v>
      </c>
      <c r="L79" s="45">
        <v>207</v>
      </c>
      <c r="M79" s="135">
        <v>45129</v>
      </c>
      <c r="N79" s="138">
        <f t="shared" ref="N79:N94" si="4">(L79/2.61)</f>
        <v>79.310344827586206</v>
      </c>
    </row>
    <row r="80" spans="1:14" ht="15.75" x14ac:dyDescent="0.25">
      <c r="A80" s="84">
        <v>2</v>
      </c>
      <c r="B80" s="123" t="s">
        <v>256</v>
      </c>
      <c r="C80" s="28" t="s">
        <v>19</v>
      </c>
      <c r="D80" s="30" t="s">
        <v>20</v>
      </c>
      <c r="E80" s="31">
        <v>36642</v>
      </c>
      <c r="F80" s="41">
        <v>42565643</v>
      </c>
      <c r="G80" s="38" t="s">
        <v>21</v>
      </c>
      <c r="H80" s="32" t="s">
        <v>44</v>
      </c>
      <c r="I80" s="32"/>
      <c r="J80" s="29">
        <v>84</v>
      </c>
      <c r="K80" s="29">
        <v>113</v>
      </c>
      <c r="L80" s="48">
        <v>197</v>
      </c>
      <c r="M80" s="132">
        <v>45117</v>
      </c>
      <c r="N80" s="139">
        <f t="shared" si="4"/>
        <v>75.47892720306514</v>
      </c>
    </row>
    <row r="81" spans="1:14" ht="15.75" x14ac:dyDescent="0.25">
      <c r="A81" s="84">
        <v>3</v>
      </c>
      <c r="B81" s="123" t="s">
        <v>157</v>
      </c>
      <c r="C81" s="28" t="s">
        <v>74</v>
      </c>
      <c r="D81" s="30" t="s">
        <v>251</v>
      </c>
      <c r="E81" s="31">
        <v>35377</v>
      </c>
      <c r="F81" s="41">
        <v>40037408</v>
      </c>
      <c r="G81" s="38" t="s">
        <v>21</v>
      </c>
      <c r="H81" s="32" t="s">
        <v>44</v>
      </c>
      <c r="I81" s="32"/>
      <c r="J81" s="29">
        <v>83</v>
      </c>
      <c r="K81" s="29">
        <v>105</v>
      </c>
      <c r="L81" s="48">
        <v>188</v>
      </c>
      <c r="M81" s="132">
        <v>45016</v>
      </c>
      <c r="N81" s="139">
        <f t="shared" si="4"/>
        <v>72.030651340996172</v>
      </c>
    </row>
    <row r="82" spans="1:14" ht="15.75" x14ac:dyDescent="0.25">
      <c r="A82" s="84">
        <v>4</v>
      </c>
      <c r="B82" s="123" t="s">
        <v>56</v>
      </c>
      <c r="C82" s="89" t="s">
        <v>72</v>
      </c>
      <c r="D82" s="38" t="s">
        <v>30</v>
      </c>
      <c r="E82" s="101">
        <v>38101</v>
      </c>
      <c r="F82" s="52">
        <v>45939705</v>
      </c>
      <c r="G82" s="38" t="s">
        <v>29</v>
      </c>
      <c r="H82" s="91" t="s">
        <v>44</v>
      </c>
      <c r="I82" s="91"/>
      <c r="J82" s="47">
        <v>81</v>
      </c>
      <c r="K82" s="47">
        <v>103</v>
      </c>
      <c r="L82" s="53">
        <v>184</v>
      </c>
      <c r="M82" s="132">
        <v>45117</v>
      </c>
      <c r="N82" s="139">
        <f t="shared" si="4"/>
        <v>70.498084291187737</v>
      </c>
    </row>
    <row r="83" spans="1:14" ht="16.5" customHeight="1" x14ac:dyDescent="0.25">
      <c r="A83" s="84">
        <v>5</v>
      </c>
      <c r="B83" s="123" t="s">
        <v>281</v>
      </c>
      <c r="C83" s="89" t="s">
        <v>19</v>
      </c>
      <c r="D83" s="38" t="s">
        <v>20</v>
      </c>
      <c r="E83" s="101">
        <v>32102</v>
      </c>
      <c r="F83" s="52">
        <v>33373183</v>
      </c>
      <c r="G83" s="38" t="s">
        <v>21</v>
      </c>
      <c r="H83" s="91" t="s">
        <v>44</v>
      </c>
      <c r="I83" s="91">
        <v>70.599999999999994</v>
      </c>
      <c r="J83" s="47">
        <v>75</v>
      </c>
      <c r="K83" s="47">
        <v>92</v>
      </c>
      <c r="L83" s="53">
        <v>167</v>
      </c>
      <c r="M83" s="132">
        <v>45129</v>
      </c>
      <c r="N83" s="139">
        <f t="shared" si="4"/>
        <v>63.984674329501921</v>
      </c>
    </row>
    <row r="84" spans="1:14" ht="15.75" x14ac:dyDescent="0.25">
      <c r="A84" s="84">
        <v>6</v>
      </c>
      <c r="B84" s="124" t="s">
        <v>165</v>
      </c>
      <c r="C84" s="8" t="s">
        <v>124</v>
      </c>
      <c r="D84" s="11" t="s">
        <v>125</v>
      </c>
      <c r="E84" s="16">
        <v>38019</v>
      </c>
      <c r="F84" s="10">
        <v>45616623</v>
      </c>
      <c r="G84" s="11" t="s">
        <v>29</v>
      </c>
      <c r="H84" s="12" t="s">
        <v>44</v>
      </c>
      <c r="I84" s="12"/>
      <c r="J84" s="9">
        <v>75</v>
      </c>
      <c r="K84" s="9">
        <v>87</v>
      </c>
      <c r="L84" s="44">
        <v>162</v>
      </c>
      <c r="M84" s="187">
        <v>45045</v>
      </c>
      <c r="N84" s="139">
        <f t="shared" si="4"/>
        <v>62.068965517241381</v>
      </c>
    </row>
    <row r="85" spans="1:14" ht="15.75" x14ac:dyDescent="0.25">
      <c r="A85" s="84">
        <v>7</v>
      </c>
      <c r="B85" s="124" t="s">
        <v>339</v>
      </c>
      <c r="C85" s="8" t="s">
        <v>158</v>
      </c>
      <c r="D85" s="11" t="s">
        <v>159</v>
      </c>
      <c r="E85" s="16">
        <v>38980</v>
      </c>
      <c r="F85" s="10">
        <v>47525814</v>
      </c>
      <c r="G85" s="11" t="s">
        <v>15</v>
      </c>
      <c r="H85" s="12" t="s">
        <v>44</v>
      </c>
      <c r="I85" s="12">
        <v>65.7</v>
      </c>
      <c r="J85" s="9">
        <v>70</v>
      </c>
      <c r="K85" s="9">
        <v>90</v>
      </c>
      <c r="L85" s="44">
        <v>160</v>
      </c>
      <c r="M85" s="187">
        <v>45129</v>
      </c>
      <c r="N85" s="139">
        <f t="shared" si="4"/>
        <v>61.30268199233717</v>
      </c>
    </row>
    <row r="86" spans="1:14" ht="16.5" customHeight="1" x14ac:dyDescent="0.25">
      <c r="A86" s="84">
        <v>8</v>
      </c>
      <c r="B86" s="124" t="s">
        <v>282</v>
      </c>
      <c r="C86" s="8" t="s">
        <v>110</v>
      </c>
      <c r="D86" s="11" t="s">
        <v>140</v>
      </c>
      <c r="E86" s="16">
        <v>38558</v>
      </c>
      <c r="F86" s="10">
        <v>47013303</v>
      </c>
      <c r="G86" s="11" t="s">
        <v>29</v>
      </c>
      <c r="H86" s="12" t="s">
        <v>44</v>
      </c>
      <c r="I86" s="12"/>
      <c r="J86" s="9">
        <v>65</v>
      </c>
      <c r="K86" s="9">
        <v>90</v>
      </c>
      <c r="L86" s="44">
        <v>155</v>
      </c>
      <c r="M86" s="187">
        <v>45087</v>
      </c>
      <c r="N86" s="139">
        <f t="shared" si="4"/>
        <v>59.38697318007663</v>
      </c>
    </row>
    <row r="87" spans="1:14" ht="16.5" customHeight="1" x14ac:dyDescent="0.25">
      <c r="A87" s="84">
        <v>9</v>
      </c>
      <c r="B87" s="124" t="s">
        <v>340</v>
      </c>
      <c r="C87" s="8" t="s">
        <v>341</v>
      </c>
      <c r="D87" s="11" t="s">
        <v>332</v>
      </c>
      <c r="E87" s="16">
        <v>36192</v>
      </c>
      <c r="F87" s="10">
        <v>41679762</v>
      </c>
      <c r="G87" s="11" t="s">
        <v>21</v>
      </c>
      <c r="H87" s="12" t="s">
        <v>44</v>
      </c>
      <c r="I87" s="12">
        <v>71</v>
      </c>
      <c r="J87" s="9">
        <v>63</v>
      </c>
      <c r="K87" s="9">
        <v>83</v>
      </c>
      <c r="L87" s="44">
        <v>146</v>
      </c>
      <c r="M87" s="187">
        <v>45129</v>
      </c>
      <c r="N87" s="139">
        <f t="shared" si="4"/>
        <v>55.938697318007662</v>
      </c>
    </row>
    <row r="88" spans="1:14" ht="15.75" x14ac:dyDescent="0.25">
      <c r="A88" s="84">
        <v>10</v>
      </c>
      <c r="B88" s="124" t="s">
        <v>283</v>
      </c>
      <c r="C88" s="8" t="s">
        <v>284</v>
      </c>
      <c r="D88" s="11" t="s">
        <v>260</v>
      </c>
      <c r="E88" s="16">
        <v>33372</v>
      </c>
      <c r="F88" s="10">
        <v>35993611</v>
      </c>
      <c r="G88" s="11" t="s">
        <v>21</v>
      </c>
      <c r="H88" s="12" t="s">
        <v>44</v>
      </c>
      <c r="I88" s="12"/>
      <c r="J88" s="9">
        <v>65</v>
      </c>
      <c r="K88" s="9">
        <v>78</v>
      </c>
      <c r="L88" s="44">
        <v>143</v>
      </c>
      <c r="M88" s="187">
        <v>45087</v>
      </c>
      <c r="N88" s="139">
        <f t="shared" si="4"/>
        <v>54.789272030651347</v>
      </c>
    </row>
    <row r="89" spans="1:14" ht="15.75" x14ac:dyDescent="0.25">
      <c r="A89" s="84">
        <v>11</v>
      </c>
      <c r="B89" s="124" t="s">
        <v>276</v>
      </c>
      <c r="C89" s="8" t="s">
        <v>142</v>
      </c>
      <c r="D89" s="11" t="s">
        <v>143</v>
      </c>
      <c r="E89" s="16">
        <v>39308</v>
      </c>
      <c r="F89" s="10">
        <v>48215071</v>
      </c>
      <c r="G89" s="11" t="s">
        <v>15</v>
      </c>
      <c r="H89" s="12" t="s">
        <v>44</v>
      </c>
      <c r="I89" s="12">
        <v>70</v>
      </c>
      <c r="J89" s="9">
        <v>56</v>
      </c>
      <c r="K89" s="9">
        <v>78</v>
      </c>
      <c r="L89" s="44">
        <v>134</v>
      </c>
      <c r="M89" s="187">
        <v>45122</v>
      </c>
      <c r="N89" s="139">
        <f t="shared" si="4"/>
        <v>51.340996168582379</v>
      </c>
    </row>
    <row r="90" spans="1:14" ht="15.75" x14ac:dyDescent="0.25">
      <c r="A90" s="84">
        <v>12</v>
      </c>
      <c r="B90" s="124" t="s">
        <v>342</v>
      </c>
      <c r="C90" s="8" t="s">
        <v>19</v>
      </c>
      <c r="D90" s="11" t="s">
        <v>20</v>
      </c>
      <c r="E90" s="16">
        <v>36231</v>
      </c>
      <c r="F90" s="10">
        <v>43587853</v>
      </c>
      <c r="G90" s="11" t="s">
        <v>21</v>
      </c>
      <c r="H90" s="12" t="s">
        <v>44</v>
      </c>
      <c r="I90" s="12">
        <v>64.099999999999994</v>
      </c>
      <c r="J90" s="9">
        <v>60</v>
      </c>
      <c r="K90" s="9">
        <v>69</v>
      </c>
      <c r="L90" s="44">
        <v>129</v>
      </c>
      <c r="M90" s="133">
        <v>45129</v>
      </c>
      <c r="N90" s="139">
        <f t="shared" si="4"/>
        <v>49.425287356321839</v>
      </c>
    </row>
    <row r="91" spans="1:14" ht="15.75" x14ac:dyDescent="0.25">
      <c r="A91" s="7">
        <v>13</v>
      </c>
      <c r="B91" s="124" t="s">
        <v>285</v>
      </c>
      <c r="C91" s="8" t="s">
        <v>110</v>
      </c>
      <c r="D91" s="11" t="s">
        <v>140</v>
      </c>
      <c r="E91" s="16">
        <v>38812</v>
      </c>
      <c r="F91" s="10">
        <v>47261404</v>
      </c>
      <c r="G91" s="11" t="s">
        <v>15</v>
      </c>
      <c r="H91" s="12" t="s">
        <v>44</v>
      </c>
      <c r="I91" s="12"/>
      <c r="J91" s="9">
        <v>53</v>
      </c>
      <c r="K91" s="9">
        <v>65</v>
      </c>
      <c r="L91" s="44">
        <v>118</v>
      </c>
      <c r="M91" s="133">
        <v>45129</v>
      </c>
      <c r="N91" s="139">
        <f t="shared" si="4"/>
        <v>45.21072796934866</v>
      </c>
    </row>
    <row r="92" spans="1:14" ht="15.75" x14ac:dyDescent="0.25">
      <c r="A92" s="7">
        <v>14</v>
      </c>
      <c r="B92" s="124" t="s">
        <v>343</v>
      </c>
      <c r="C92" s="8" t="s">
        <v>99</v>
      </c>
      <c r="D92" s="11" t="s">
        <v>262</v>
      </c>
      <c r="E92" s="16">
        <v>39112</v>
      </c>
      <c r="F92" s="10">
        <v>47755197</v>
      </c>
      <c r="G92" s="11" t="s">
        <v>15</v>
      </c>
      <c r="H92" s="12" t="s">
        <v>44</v>
      </c>
      <c r="I92" s="12"/>
      <c r="J92" s="9">
        <v>50</v>
      </c>
      <c r="K92" s="9">
        <v>63</v>
      </c>
      <c r="L92" s="44">
        <v>113</v>
      </c>
      <c r="M92" s="133">
        <v>45129</v>
      </c>
      <c r="N92" s="139">
        <f t="shared" si="4"/>
        <v>43.295019157088127</v>
      </c>
    </row>
    <row r="93" spans="1:14" ht="15.75" x14ac:dyDescent="0.25">
      <c r="A93" s="7">
        <v>15</v>
      </c>
      <c r="B93" s="124" t="s">
        <v>102</v>
      </c>
      <c r="C93" s="8" t="s">
        <v>103</v>
      </c>
      <c r="D93" s="11" t="s">
        <v>105</v>
      </c>
      <c r="E93" s="16">
        <v>40294</v>
      </c>
      <c r="F93" s="10">
        <v>49633668</v>
      </c>
      <c r="G93" s="11" t="s">
        <v>18</v>
      </c>
      <c r="H93" s="12" t="s">
        <v>44</v>
      </c>
      <c r="I93" s="12"/>
      <c r="J93" s="9">
        <v>48</v>
      </c>
      <c r="K93" s="9">
        <v>60</v>
      </c>
      <c r="L93" s="44">
        <v>108</v>
      </c>
      <c r="M93" s="133">
        <v>45129</v>
      </c>
      <c r="N93" s="139">
        <f t="shared" si="4"/>
        <v>41.379310344827587</v>
      </c>
    </row>
    <row r="94" spans="1:14" ht="15.75" customHeight="1" thickBot="1" x14ac:dyDescent="0.3">
      <c r="A94" s="82">
        <v>16</v>
      </c>
      <c r="B94" s="127" t="s">
        <v>286</v>
      </c>
      <c r="C94" s="104" t="s">
        <v>287</v>
      </c>
      <c r="D94" s="83" t="s">
        <v>260</v>
      </c>
      <c r="E94" s="105">
        <v>38395</v>
      </c>
      <c r="F94" s="106">
        <v>46212036</v>
      </c>
      <c r="G94" s="83" t="s">
        <v>29</v>
      </c>
      <c r="H94" s="107" t="s">
        <v>44</v>
      </c>
      <c r="I94" s="107">
        <v>70.599999999999994</v>
      </c>
      <c r="J94" s="108">
        <v>47</v>
      </c>
      <c r="K94" s="108">
        <v>60</v>
      </c>
      <c r="L94" s="109">
        <v>107</v>
      </c>
      <c r="M94" s="136">
        <v>45129</v>
      </c>
      <c r="N94" s="161">
        <f t="shared" si="4"/>
        <v>40.996168582375482</v>
      </c>
    </row>
    <row r="95" spans="1:14" ht="15.75" x14ac:dyDescent="0.25">
      <c r="A95" s="1">
        <v>1</v>
      </c>
      <c r="B95" s="126" t="s">
        <v>318</v>
      </c>
      <c r="C95" s="2" t="s">
        <v>19</v>
      </c>
      <c r="D95" s="4" t="s">
        <v>20</v>
      </c>
      <c r="E95" s="39">
        <v>36642</v>
      </c>
      <c r="F95" s="5">
        <v>42565643</v>
      </c>
      <c r="G95" s="4" t="s">
        <v>21</v>
      </c>
      <c r="H95" s="80" t="s">
        <v>39</v>
      </c>
      <c r="I95" s="80"/>
      <c r="J95" s="72">
        <v>90</v>
      </c>
      <c r="K95" s="72">
        <v>110</v>
      </c>
      <c r="L95" s="73">
        <v>200</v>
      </c>
      <c r="M95" s="135">
        <v>45016</v>
      </c>
      <c r="N95" s="138">
        <f>(L95/2.72)</f>
        <v>73.529411764705884</v>
      </c>
    </row>
    <row r="96" spans="1:14" ht="15.75" x14ac:dyDescent="0.25">
      <c r="A96" s="84">
        <v>2</v>
      </c>
      <c r="B96" s="123" t="s">
        <v>246</v>
      </c>
      <c r="C96" s="89" t="s">
        <v>76</v>
      </c>
      <c r="D96" s="38" t="s">
        <v>258</v>
      </c>
      <c r="E96" s="90">
        <v>37396</v>
      </c>
      <c r="F96" s="52">
        <v>43948292</v>
      </c>
      <c r="G96" s="38" t="s">
        <v>21</v>
      </c>
      <c r="H96" s="92" t="s">
        <v>39</v>
      </c>
      <c r="I96" s="92" t="s">
        <v>344</v>
      </c>
      <c r="J96" s="70">
        <v>85</v>
      </c>
      <c r="K96" s="70">
        <v>105</v>
      </c>
      <c r="L96" s="71">
        <v>190</v>
      </c>
      <c r="M96" s="132">
        <v>45129</v>
      </c>
      <c r="N96" s="139">
        <f t="shared" ref="N96:N104" si="5">(L96/2.72)</f>
        <v>69.85294117647058</v>
      </c>
    </row>
    <row r="97" spans="1:14" ht="15.75" x14ac:dyDescent="0.25">
      <c r="A97" s="84">
        <v>3</v>
      </c>
      <c r="B97" s="123" t="s">
        <v>57</v>
      </c>
      <c r="C97" s="28" t="s">
        <v>42</v>
      </c>
      <c r="D97" s="30" t="s">
        <v>71</v>
      </c>
      <c r="E97" s="31">
        <v>39138</v>
      </c>
      <c r="F97" s="41">
        <v>47761660</v>
      </c>
      <c r="G97" s="38" t="s">
        <v>15</v>
      </c>
      <c r="H97" s="32" t="s">
        <v>39</v>
      </c>
      <c r="I97" s="32"/>
      <c r="J97" s="47">
        <v>75</v>
      </c>
      <c r="K97" s="47">
        <v>90</v>
      </c>
      <c r="L97" s="53">
        <v>165</v>
      </c>
      <c r="M97" s="132">
        <v>44996</v>
      </c>
      <c r="N97" s="139">
        <f t="shared" si="5"/>
        <v>60.661764705882348</v>
      </c>
    </row>
    <row r="98" spans="1:14" ht="15.75" x14ac:dyDescent="0.25">
      <c r="A98" s="7">
        <v>4</v>
      </c>
      <c r="B98" s="124" t="s">
        <v>58</v>
      </c>
      <c r="C98" s="23" t="s">
        <v>80</v>
      </c>
      <c r="D98" s="25" t="s">
        <v>261</v>
      </c>
      <c r="E98" s="26">
        <v>39312</v>
      </c>
      <c r="F98" s="34">
        <v>47923058</v>
      </c>
      <c r="G98" s="11" t="s">
        <v>15</v>
      </c>
      <c r="H98" s="27" t="s">
        <v>39</v>
      </c>
      <c r="I98" s="27"/>
      <c r="J98" s="24">
        <v>65</v>
      </c>
      <c r="K98" s="24">
        <v>87</v>
      </c>
      <c r="L98" s="46">
        <v>152</v>
      </c>
      <c r="M98" s="133">
        <v>45045</v>
      </c>
      <c r="N98" s="139">
        <f t="shared" si="5"/>
        <v>55.882352941176464</v>
      </c>
    </row>
    <row r="99" spans="1:14" ht="15.75" x14ac:dyDescent="0.25">
      <c r="A99" s="114">
        <v>5</v>
      </c>
      <c r="B99" s="124" t="s">
        <v>345</v>
      </c>
      <c r="C99" s="23" t="s">
        <v>25</v>
      </c>
      <c r="D99" s="25" t="s">
        <v>260</v>
      </c>
      <c r="E99" s="26">
        <v>33460</v>
      </c>
      <c r="F99" s="34">
        <v>36468457</v>
      </c>
      <c r="G99" s="11" t="s">
        <v>21</v>
      </c>
      <c r="H99" s="27" t="s">
        <v>39</v>
      </c>
      <c r="I99" s="27">
        <v>75.099999999999994</v>
      </c>
      <c r="J99" s="24">
        <v>65</v>
      </c>
      <c r="K99" s="24">
        <v>85</v>
      </c>
      <c r="L99" s="46">
        <v>150</v>
      </c>
      <c r="M99" s="133">
        <v>45129</v>
      </c>
      <c r="N99" s="139">
        <f t="shared" si="5"/>
        <v>55.147058823529406</v>
      </c>
    </row>
    <row r="100" spans="1:14" ht="15.75" x14ac:dyDescent="0.25">
      <c r="A100" s="114">
        <v>6</v>
      </c>
      <c r="B100" s="124" t="s">
        <v>167</v>
      </c>
      <c r="C100" s="23" t="s">
        <v>25</v>
      </c>
      <c r="D100" s="25" t="s">
        <v>260</v>
      </c>
      <c r="E100" s="26">
        <v>33946</v>
      </c>
      <c r="F100" s="34">
        <v>35951599</v>
      </c>
      <c r="G100" s="11" t="s">
        <v>21</v>
      </c>
      <c r="H100" s="27" t="s">
        <v>39</v>
      </c>
      <c r="I100" s="27"/>
      <c r="J100" s="24">
        <v>64</v>
      </c>
      <c r="K100" s="24">
        <v>83</v>
      </c>
      <c r="L100" s="46">
        <v>147</v>
      </c>
      <c r="M100" s="133">
        <v>45087</v>
      </c>
      <c r="N100" s="139">
        <f t="shared" si="5"/>
        <v>54.044117647058819</v>
      </c>
    </row>
    <row r="101" spans="1:14" ht="15.75" x14ac:dyDescent="0.25">
      <c r="A101" s="114">
        <v>7</v>
      </c>
      <c r="B101" s="124" t="s">
        <v>16</v>
      </c>
      <c r="C101" s="8" t="s">
        <v>14</v>
      </c>
      <c r="D101" s="11" t="s">
        <v>253</v>
      </c>
      <c r="E101" s="36">
        <v>39366</v>
      </c>
      <c r="F101" s="10">
        <v>48310548</v>
      </c>
      <c r="G101" s="11" t="s">
        <v>15</v>
      </c>
      <c r="H101" s="12" t="s">
        <v>39</v>
      </c>
      <c r="I101" s="12"/>
      <c r="J101" s="13">
        <v>65</v>
      </c>
      <c r="K101" s="13">
        <v>81</v>
      </c>
      <c r="L101" s="43">
        <v>146</v>
      </c>
      <c r="M101" s="133">
        <v>45087</v>
      </c>
      <c r="N101" s="139">
        <f t="shared" si="5"/>
        <v>53.67647058823529</v>
      </c>
    </row>
    <row r="102" spans="1:14" ht="15.75" customHeight="1" x14ac:dyDescent="0.25">
      <c r="A102" s="7">
        <v>8</v>
      </c>
      <c r="B102" s="124" t="s">
        <v>170</v>
      </c>
      <c r="C102" s="23" t="s">
        <v>142</v>
      </c>
      <c r="D102" s="25" t="s">
        <v>143</v>
      </c>
      <c r="E102" s="26">
        <v>40011</v>
      </c>
      <c r="F102" s="34">
        <v>49687733</v>
      </c>
      <c r="G102" s="11" t="s">
        <v>18</v>
      </c>
      <c r="H102" s="27" t="s">
        <v>39</v>
      </c>
      <c r="I102" s="27">
        <v>75.3</v>
      </c>
      <c r="J102" s="24">
        <v>60</v>
      </c>
      <c r="K102" s="24">
        <v>72</v>
      </c>
      <c r="L102" s="46">
        <v>132</v>
      </c>
      <c r="M102" s="133">
        <v>45122</v>
      </c>
      <c r="N102" s="139">
        <f t="shared" si="5"/>
        <v>48.529411764705877</v>
      </c>
    </row>
    <row r="103" spans="1:14" ht="15.75" x14ac:dyDescent="0.25">
      <c r="A103" s="82">
        <v>9</v>
      </c>
      <c r="B103" s="123" t="s">
        <v>168</v>
      </c>
      <c r="C103" s="28" t="s">
        <v>25</v>
      </c>
      <c r="D103" s="30" t="s">
        <v>260</v>
      </c>
      <c r="E103" s="31">
        <v>36218</v>
      </c>
      <c r="F103" s="41">
        <v>41779612</v>
      </c>
      <c r="G103" s="38" t="s">
        <v>21</v>
      </c>
      <c r="H103" s="32" t="s">
        <v>39</v>
      </c>
      <c r="I103" s="32"/>
      <c r="J103" s="29">
        <v>54</v>
      </c>
      <c r="K103" s="29">
        <v>69</v>
      </c>
      <c r="L103" s="48">
        <v>123</v>
      </c>
      <c r="M103" s="132">
        <v>45045</v>
      </c>
      <c r="N103" s="139">
        <f t="shared" si="5"/>
        <v>45.220588235294116</v>
      </c>
    </row>
    <row r="104" spans="1:14" ht="16.5" thickBot="1" x14ac:dyDescent="0.3">
      <c r="A104" s="114">
        <v>10</v>
      </c>
      <c r="B104" s="124" t="s">
        <v>169</v>
      </c>
      <c r="C104" s="23" t="s">
        <v>142</v>
      </c>
      <c r="D104" s="25" t="s">
        <v>143</v>
      </c>
      <c r="E104" s="26">
        <v>36574</v>
      </c>
      <c r="F104" s="34">
        <v>42499692</v>
      </c>
      <c r="G104" s="11" t="s">
        <v>21</v>
      </c>
      <c r="H104" s="27" t="s">
        <v>39</v>
      </c>
      <c r="I104" s="27"/>
      <c r="J104" s="24">
        <v>55</v>
      </c>
      <c r="K104" s="24">
        <v>68</v>
      </c>
      <c r="L104" s="46">
        <v>123</v>
      </c>
      <c r="M104" s="133">
        <v>45045</v>
      </c>
      <c r="N104" s="139">
        <f t="shared" si="5"/>
        <v>45.220588235294116</v>
      </c>
    </row>
    <row r="105" spans="1:14" ht="15.75" x14ac:dyDescent="0.25">
      <c r="A105" s="1">
        <v>1</v>
      </c>
      <c r="B105" s="126" t="s">
        <v>171</v>
      </c>
      <c r="C105" s="18" t="s">
        <v>151</v>
      </c>
      <c r="D105" s="20" t="s">
        <v>152</v>
      </c>
      <c r="E105" s="21">
        <v>38335</v>
      </c>
      <c r="F105" s="40">
        <v>45983456</v>
      </c>
      <c r="G105" s="4" t="s">
        <v>29</v>
      </c>
      <c r="H105" s="22" t="s">
        <v>172</v>
      </c>
      <c r="I105" s="22"/>
      <c r="J105" s="19">
        <v>61</v>
      </c>
      <c r="K105" s="19">
        <v>83</v>
      </c>
      <c r="L105" s="45">
        <v>144</v>
      </c>
      <c r="M105" s="135">
        <v>45045</v>
      </c>
      <c r="N105" s="138">
        <f>(L105/2.83)</f>
        <v>50.883392226148409</v>
      </c>
    </row>
    <row r="106" spans="1:14" ht="15.75" x14ac:dyDescent="0.25">
      <c r="A106" s="82">
        <v>2</v>
      </c>
      <c r="B106" s="127" t="s">
        <v>346</v>
      </c>
      <c r="C106" s="169" t="s">
        <v>25</v>
      </c>
      <c r="D106" s="170" t="s">
        <v>260</v>
      </c>
      <c r="E106" s="171">
        <v>36218</v>
      </c>
      <c r="F106" s="172">
        <v>41779612</v>
      </c>
      <c r="G106" s="83" t="s">
        <v>21</v>
      </c>
      <c r="H106" s="173" t="s">
        <v>172</v>
      </c>
      <c r="I106" s="173">
        <v>77.349999999999994</v>
      </c>
      <c r="J106" s="174">
        <v>54</v>
      </c>
      <c r="K106" s="174">
        <v>70</v>
      </c>
      <c r="L106" s="175">
        <v>124</v>
      </c>
      <c r="M106" s="136">
        <v>45129</v>
      </c>
      <c r="N106" s="139">
        <f>(L106/2.83)</f>
        <v>43.816254416961129</v>
      </c>
    </row>
    <row r="107" spans="1:14" ht="15.75" customHeight="1" thickBot="1" x14ac:dyDescent="0.3">
      <c r="A107" s="76">
        <v>3</v>
      </c>
      <c r="B107" s="125" t="s">
        <v>173</v>
      </c>
      <c r="C107" s="77" t="s">
        <v>103</v>
      </c>
      <c r="D107" s="78" t="s">
        <v>105</v>
      </c>
      <c r="E107" s="79">
        <v>40022</v>
      </c>
      <c r="F107" s="58">
        <v>49698722</v>
      </c>
      <c r="G107" s="37" t="s">
        <v>18</v>
      </c>
      <c r="H107" s="75" t="s">
        <v>172</v>
      </c>
      <c r="I107" s="75"/>
      <c r="J107" s="57">
        <v>54</v>
      </c>
      <c r="K107" s="57">
        <v>66</v>
      </c>
      <c r="L107" s="59">
        <v>120</v>
      </c>
      <c r="M107" s="134">
        <v>45129</v>
      </c>
      <c r="N107" s="140">
        <f>(L107/2.83)</f>
        <v>42.402826855123671</v>
      </c>
    </row>
    <row r="108" spans="1:14" ht="15.75" customHeight="1" x14ac:dyDescent="0.25">
      <c r="A108" s="1">
        <v>1</v>
      </c>
      <c r="B108" s="126" t="s">
        <v>179</v>
      </c>
      <c r="C108" s="18" t="s">
        <v>180</v>
      </c>
      <c r="D108" s="20" t="s">
        <v>181</v>
      </c>
      <c r="E108" s="21">
        <v>39076</v>
      </c>
      <c r="F108" s="40">
        <v>47798502</v>
      </c>
      <c r="G108" s="4" t="s">
        <v>15</v>
      </c>
      <c r="H108" s="22" t="s">
        <v>175</v>
      </c>
      <c r="I108" s="22">
        <v>111</v>
      </c>
      <c r="J108" s="19">
        <v>75</v>
      </c>
      <c r="K108" s="19">
        <v>93</v>
      </c>
      <c r="L108" s="45">
        <v>168</v>
      </c>
      <c r="M108" s="135">
        <v>45122</v>
      </c>
      <c r="N108" s="139">
        <f>(L108/2.94)</f>
        <v>57.142857142857146</v>
      </c>
    </row>
    <row r="109" spans="1:14" ht="15.75" x14ac:dyDescent="0.25">
      <c r="A109" s="84">
        <v>2</v>
      </c>
      <c r="B109" s="123" t="s">
        <v>176</v>
      </c>
      <c r="C109" s="28" t="s">
        <v>177</v>
      </c>
      <c r="D109" s="30" t="s">
        <v>178</v>
      </c>
      <c r="E109" s="31">
        <v>39183</v>
      </c>
      <c r="F109" s="41">
        <v>47831348</v>
      </c>
      <c r="G109" s="38" t="s">
        <v>15</v>
      </c>
      <c r="H109" s="32" t="s">
        <v>175</v>
      </c>
      <c r="I109" s="32"/>
      <c r="J109" s="29">
        <v>70</v>
      </c>
      <c r="K109" s="29">
        <v>82</v>
      </c>
      <c r="L109" s="48">
        <v>152</v>
      </c>
      <c r="M109" s="132">
        <v>45129</v>
      </c>
      <c r="N109" s="139">
        <f>(L109/2.94)</f>
        <v>51.700680272108848</v>
      </c>
    </row>
    <row r="110" spans="1:14" ht="15.75" x14ac:dyDescent="0.25">
      <c r="A110" s="7">
        <v>3</v>
      </c>
      <c r="B110" s="123" t="s">
        <v>174</v>
      </c>
      <c r="C110" s="28" t="s">
        <v>28</v>
      </c>
      <c r="D110" s="30" t="s">
        <v>128</v>
      </c>
      <c r="E110" s="31">
        <v>39093</v>
      </c>
      <c r="F110" s="41">
        <v>47268499</v>
      </c>
      <c r="G110" s="38" t="s">
        <v>15</v>
      </c>
      <c r="H110" s="32" t="s">
        <v>175</v>
      </c>
      <c r="I110" s="32"/>
      <c r="J110" s="29">
        <v>62</v>
      </c>
      <c r="K110" s="29">
        <v>75</v>
      </c>
      <c r="L110" s="48">
        <v>137</v>
      </c>
      <c r="M110" s="132">
        <v>45045</v>
      </c>
      <c r="N110" s="139">
        <f>(L110/2.94)</f>
        <v>46.598639455782312</v>
      </c>
    </row>
    <row r="111" spans="1:14" ht="15.75" x14ac:dyDescent="0.25">
      <c r="A111" s="84">
        <v>4</v>
      </c>
      <c r="B111" s="123" t="s">
        <v>347</v>
      </c>
      <c r="C111" s="28" t="s">
        <v>151</v>
      </c>
      <c r="D111" s="30" t="s">
        <v>152</v>
      </c>
      <c r="E111" s="31">
        <v>40063</v>
      </c>
      <c r="F111" s="41">
        <v>49647502</v>
      </c>
      <c r="G111" s="38" t="s">
        <v>18</v>
      </c>
      <c r="H111" s="32" t="s">
        <v>175</v>
      </c>
      <c r="I111" s="32">
        <v>84</v>
      </c>
      <c r="J111" s="29">
        <v>54</v>
      </c>
      <c r="K111" s="29">
        <v>68</v>
      </c>
      <c r="L111" s="48">
        <v>122</v>
      </c>
      <c r="M111" s="132">
        <v>45129</v>
      </c>
      <c r="N111" s="139">
        <f t="shared" ref="N111:N114" si="6">(L111/2.94)</f>
        <v>41.496598639455783</v>
      </c>
    </row>
    <row r="112" spans="1:14" ht="15.75" customHeight="1" thickBot="1" x14ac:dyDescent="0.3">
      <c r="A112" s="190">
        <v>5</v>
      </c>
      <c r="B112" s="177" t="s">
        <v>288</v>
      </c>
      <c r="C112" s="178" t="s">
        <v>195</v>
      </c>
      <c r="D112" s="179" t="s">
        <v>196</v>
      </c>
      <c r="E112" s="180">
        <v>39365</v>
      </c>
      <c r="F112" s="181">
        <v>47905648</v>
      </c>
      <c r="G112" s="182" t="s">
        <v>15</v>
      </c>
      <c r="H112" s="183" t="s">
        <v>175</v>
      </c>
      <c r="I112" s="183"/>
      <c r="J112" s="184">
        <v>42</v>
      </c>
      <c r="K112" s="184">
        <v>55</v>
      </c>
      <c r="L112" s="185">
        <v>97</v>
      </c>
      <c r="M112" s="186">
        <v>45087</v>
      </c>
      <c r="N112" s="139">
        <f t="shared" si="6"/>
        <v>32.993197278911566</v>
      </c>
    </row>
    <row r="113" spans="1:14" ht="15.75" customHeight="1" x14ac:dyDescent="0.25">
      <c r="A113" s="1">
        <v>1</v>
      </c>
      <c r="B113" s="126" t="s">
        <v>348</v>
      </c>
      <c r="C113" s="18" t="s">
        <v>349</v>
      </c>
      <c r="D113" s="20" t="s">
        <v>260</v>
      </c>
      <c r="E113" s="21">
        <v>36239</v>
      </c>
      <c r="F113" s="40">
        <v>41821506</v>
      </c>
      <c r="G113" s="4" t="s">
        <v>21</v>
      </c>
      <c r="H113" s="22" t="s">
        <v>350</v>
      </c>
      <c r="I113" s="22">
        <v>86.6</v>
      </c>
      <c r="J113" s="19">
        <v>76</v>
      </c>
      <c r="K113" s="19">
        <v>97</v>
      </c>
      <c r="L113" s="45">
        <v>173</v>
      </c>
      <c r="M113" s="135">
        <v>45129</v>
      </c>
      <c r="N113" s="138">
        <f t="shared" si="6"/>
        <v>58.843537414965986</v>
      </c>
    </row>
    <row r="114" spans="1:14" ht="15.75" customHeight="1" thickBot="1" x14ac:dyDescent="0.3">
      <c r="A114" s="76">
        <v>2</v>
      </c>
      <c r="B114" s="125" t="s">
        <v>351</v>
      </c>
      <c r="C114" s="77" t="s">
        <v>151</v>
      </c>
      <c r="D114" s="78" t="s">
        <v>152</v>
      </c>
      <c r="E114" s="79">
        <v>38335</v>
      </c>
      <c r="F114" s="58">
        <v>45983456</v>
      </c>
      <c r="G114" s="37" t="s">
        <v>29</v>
      </c>
      <c r="H114" s="75" t="s">
        <v>350</v>
      </c>
      <c r="I114" s="75">
        <v>83.7</v>
      </c>
      <c r="J114" s="57">
        <v>64</v>
      </c>
      <c r="K114" s="57">
        <v>85</v>
      </c>
      <c r="L114" s="59">
        <v>149</v>
      </c>
      <c r="M114" s="134">
        <v>45129</v>
      </c>
      <c r="N114" s="140">
        <f t="shared" si="6"/>
        <v>50.680272108843539</v>
      </c>
    </row>
    <row r="115" spans="1:14" ht="15.75" customHeight="1" x14ac:dyDescent="0.25">
      <c r="A115" s="1">
        <v>1</v>
      </c>
      <c r="B115" s="126" t="s">
        <v>352</v>
      </c>
      <c r="C115" s="18" t="s">
        <v>192</v>
      </c>
      <c r="D115" s="20" t="s">
        <v>181</v>
      </c>
      <c r="E115" s="21">
        <v>38486</v>
      </c>
      <c r="F115" s="40">
        <v>46485618</v>
      </c>
      <c r="G115" s="4" t="s">
        <v>29</v>
      </c>
      <c r="H115" s="22" t="s">
        <v>182</v>
      </c>
      <c r="I115" s="22">
        <v>112</v>
      </c>
      <c r="J115" s="19">
        <v>78</v>
      </c>
      <c r="K115" s="19">
        <v>90</v>
      </c>
      <c r="L115" s="45">
        <v>168</v>
      </c>
      <c r="M115" s="135">
        <v>45122</v>
      </c>
      <c r="N115" s="138">
        <f t="shared" ref="N115:N119" si="7">(L115/3.06)</f>
        <v>54.901960784313722</v>
      </c>
    </row>
    <row r="116" spans="1:14" ht="15.75" x14ac:dyDescent="0.25">
      <c r="A116" s="7">
        <v>2</v>
      </c>
      <c r="B116" s="124" t="s">
        <v>289</v>
      </c>
      <c r="C116" s="23" t="s">
        <v>24</v>
      </c>
      <c r="D116" s="25" t="s">
        <v>260</v>
      </c>
      <c r="E116" s="26">
        <v>37265</v>
      </c>
      <c r="F116" s="34">
        <v>43799158</v>
      </c>
      <c r="G116" s="11" t="s">
        <v>21</v>
      </c>
      <c r="H116" s="27" t="s">
        <v>182</v>
      </c>
      <c r="I116" s="27">
        <v>95.9</v>
      </c>
      <c r="J116" s="24">
        <v>75</v>
      </c>
      <c r="K116" s="24">
        <v>90</v>
      </c>
      <c r="L116" s="46">
        <v>165</v>
      </c>
      <c r="M116" s="133">
        <v>45129</v>
      </c>
      <c r="N116" s="139">
        <f t="shared" si="7"/>
        <v>53.921568627450981</v>
      </c>
    </row>
    <row r="117" spans="1:14" ht="15.75" x14ac:dyDescent="0.25">
      <c r="A117" s="7">
        <v>3</v>
      </c>
      <c r="B117" s="124" t="s">
        <v>353</v>
      </c>
      <c r="C117" s="23" t="s">
        <v>75</v>
      </c>
      <c r="D117" s="25" t="s">
        <v>354</v>
      </c>
      <c r="E117" s="26">
        <v>37222</v>
      </c>
      <c r="F117" s="34">
        <v>46684368</v>
      </c>
      <c r="G117" s="11" t="s">
        <v>21</v>
      </c>
      <c r="H117" s="27" t="s">
        <v>182</v>
      </c>
      <c r="I117" s="27" t="s">
        <v>355</v>
      </c>
      <c r="J117" s="24">
        <v>70</v>
      </c>
      <c r="K117" s="24">
        <v>91</v>
      </c>
      <c r="L117" s="46">
        <v>161</v>
      </c>
      <c r="M117" s="133">
        <v>45129</v>
      </c>
      <c r="N117" s="139">
        <f t="shared" si="7"/>
        <v>52.614379084967318</v>
      </c>
    </row>
    <row r="118" spans="1:14" ht="15.75" x14ac:dyDescent="0.25">
      <c r="A118" s="7">
        <v>4</v>
      </c>
      <c r="B118" s="124" t="s">
        <v>356</v>
      </c>
      <c r="C118" s="23" t="s">
        <v>341</v>
      </c>
      <c r="D118" s="25" t="s">
        <v>332</v>
      </c>
      <c r="E118" s="26">
        <v>36227</v>
      </c>
      <c r="F118" s="34">
        <v>46472351</v>
      </c>
      <c r="G118" s="11" t="s">
        <v>21</v>
      </c>
      <c r="H118" s="27" t="s">
        <v>182</v>
      </c>
      <c r="I118" s="27">
        <v>94.4</v>
      </c>
      <c r="J118" s="24">
        <v>68</v>
      </c>
      <c r="K118" s="24">
        <v>88</v>
      </c>
      <c r="L118" s="46">
        <v>156</v>
      </c>
      <c r="M118" s="133">
        <v>45129</v>
      </c>
      <c r="N118" s="139">
        <f t="shared" si="7"/>
        <v>50.980392156862742</v>
      </c>
    </row>
    <row r="119" spans="1:14" ht="15.75" customHeight="1" thickBot="1" x14ac:dyDescent="0.3">
      <c r="A119" s="190">
        <v>5</v>
      </c>
      <c r="B119" s="177" t="s">
        <v>183</v>
      </c>
      <c r="C119" s="178" t="s">
        <v>177</v>
      </c>
      <c r="D119" s="179" t="s">
        <v>178</v>
      </c>
      <c r="E119" s="180">
        <v>37834</v>
      </c>
      <c r="F119" s="181">
        <v>45034978</v>
      </c>
      <c r="G119" s="182" t="s">
        <v>29</v>
      </c>
      <c r="H119" s="183" t="s">
        <v>182</v>
      </c>
      <c r="I119" s="183"/>
      <c r="J119" s="184">
        <v>60</v>
      </c>
      <c r="K119" s="184">
        <v>78</v>
      </c>
      <c r="L119" s="185">
        <v>138</v>
      </c>
      <c r="M119" s="186">
        <v>45129</v>
      </c>
      <c r="N119" s="140">
        <f t="shared" si="7"/>
        <v>45.098039215686271</v>
      </c>
    </row>
    <row r="120" spans="1:14" ht="7.5" customHeight="1" thickBot="1" x14ac:dyDescent="0.3">
      <c r="A120" s="61"/>
      <c r="B120" s="62"/>
      <c r="C120" s="62"/>
      <c r="D120" s="62"/>
      <c r="E120" s="63"/>
      <c r="F120" s="64"/>
      <c r="G120" s="62"/>
      <c r="H120" s="62"/>
      <c r="I120" s="62"/>
      <c r="J120" s="65"/>
      <c r="K120" s="65"/>
      <c r="L120" s="66"/>
      <c r="M120" s="67"/>
      <c r="N120" s="67"/>
    </row>
    <row r="121" spans="1:14" ht="16.5" thickBot="1" x14ac:dyDescent="0.3">
      <c r="A121" s="1">
        <v>1</v>
      </c>
      <c r="B121" s="126" t="s">
        <v>290</v>
      </c>
      <c r="C121" s="2" t="s">
        <v>82</v>
      </c>
      <c r="D121" s="4" t="s">
        <v>279</v>
      </c>
      <c r="E121" s="15">
        <v>40031</v>
      </c>
      <c r="F121" s="5">
        <v>49703678</v>
      </c>
      <c r="G121" s="4" t="s">
        <v>18</v>
      </c>
      <c r="H121" s="6" t="s">
        <v>291</v>
      </c>
      <c r="I121" s="6" t="s">
        <v>357</v>
      </c>
      <c r="J121" s="3">
        <v>40</v>
      </c>
      <c r="K121" s="3">
        <v>48</v>
      </c>
      <c r="L121" s="42">
        <v>88</v>
      </c>
      <c r="M121" s="135">
        <v>45129</v>
      </c>
      <c r="N121" s="138">
        <f>(L121/2.84)</f>
        <v>30.985915492957748</v>
      </c>
    </row>
    <row r="122" spans="1:14" ht="15.75" x14ac:dyDescent="0.25">
      <c r="A122" s="1">
        <v>1</v>
      </c>
      <c r="B122" s="126" t="s">
        <v>59</v>
      </c>
      <c r="C122" s="2" t="s">
        <v>72</v>
      </c>
      <c r="D122" s="4" t="s">
        <v>30</v>
      </c>
      <c r="E122" s="15">
        <v>39070</v>
      </c>
      <c r="F122" s="5">
        <v>47614878</v>
      </c>
      <c r="G122" s="4" t="s">
        <v>15</v>
      </c>
      <c r="H122" s="6" t="s">
        <v>43</v>
      </c>
      <c r="I122" s="6"/>
      <c r="J122" s="3">
        <v>89</v>
      </c>
      <c r="K122" s="3">
        <v>121</v>
      </c>
      <c r="L122" s="42">
        <v>210</v>
      </c>
      <c r="M122" s="135">
        <v>45117</v>
      </c>
      <c r="N122" s="138">
        <f>(L122/2.93)</f>
        <v>71.672354948805463</v>
      </c>
    </row>
    <row r="123" spans="1:14" ht="15.75" x14ac:dyDescent="0.25">
      <c r="A123" s="7">
        <v>2</v>
      </c>
      <c r="B123" s="124" t="s">
        <v>17</v>
      </c>
      <c r="C123" s="8" t="s">
        <v>14</v>
      </c>
      <c r="D123" s="11" t="s">
        <v>253</v>
      </c>
      <c r="E123" s="36">
        <v>39685</v>
      </c>
      <c r="F123" s="10">
        <v>48796960</v>
      </c>
      <c r="G123" s="11" t="s">
        <v>18</v>
      </c>
      <c r="H123" s="14" t="s">
        <v>43</v>
      </c>
      <c r="I123" s="14"/>
      <c r="J123" s="13">
        <v>78</v>
      </c>
      <c r="K123" s="13">
        <v>96</v>
      </c>
      <c r="L123" s="43">
        <v>174</v>
      </c>
      <c r="M123" s="133">
        <v>45087</v>
      </c>
      <c r="N123" s="161">
        <f>(L123/2.93)</f>
        <v>59.385665529010232</v>
      </c>
    </row>
    <row r="124" spans="1:14" ht="15.75" x14ac:dyDescent="0.25">
      <c r="A124" s="7">
        <v>3</v>
      </c>
      <c r="B124" s="124" t="s">
        <v>184</v>
      </c>
      <c r="C124" s="8" t="s">
        <v>130</v>
      </c>
      <c r="D124" s="11" t="s">
        <v>252</v>
      </c>
      <c r="E124" s="36">
        <v>40139</v>
      </c>
      <c r="F124" s="10">
        <v>49789862</v>
      </c>
      <c r="G124" s="11" t="s">
        <v>18</v>
      </c>
      <c r="H124" s="14" t="s">
        <v>43</v>
      </c>
      <c r="I124" s="14"/>
      <c r="J124" s="13">
        <v>70</v>
      </c>
      <c r="K124" s="13">
        <v>85</v>
      </c>
      <c r="L124" s="43">
        <v>155</v>
      </c>
      <c r="M124" s="133">
        <v>45045</v>
      </c>
      <c r="N124" s="161">
        <f t="shared" ref="N124:N131" si="8">(L124/2.93)</f>
        <v>52.901023890784977</v>
      </c>
    </row>
    <row r="125" spans="1:14" ht="15.75" x14ac:dyDescent="0.25">
      <c r="A125" s="7">
        <v>4</v>
      </c>
      <c r="B125" s="124" t="s">
        <v>358</v>
      </c>
      <c r="C125" s="8" t="s">
        <v>359</v>
      </c>
      <c r="D125" s="11" t="s">
        <v>329</v>
      </c>
      <c r="E125" s="36">
        <v>39830</v>
      </c>
      <c r="F125" s="10">
        <v>49052156</v>
      </c>
      <c r="G125" s="11" t="s">
        <v>18</v>
      </c>
      <c r="H125" s="14" t="s">
        <v>43</v>
      </c>
      <c r="I125" s="14">
        <v>55</v>
      </c>
      <c r="J125" s="13">
        <v>70</v>
      </c>
      <c r="K125" s="13">
        <v>85</v>
      </c>
      <c r="L125" s="43">
        <v>155</v>
      </c>
      <c r="M125" s="133">
        <v>45122</v>
      </c>
      <c r="N125" s="161">
        <f t="shared" si="8"/>
        <v>52.901023890784977</v>
      </c>
    </row>
    <row r="126" spans="1:14" ht="15.75" x14ac:dyDescent="0.25">
      <c r="A126" s="7">
        <v>5</v>
      </c>
      <c r="B126" s="124" t="s">
        <v>247</v>
      </c>
      <c r="C126" s="8" t="s">
        <v>185</v>
      </c>
      <c r="D126" s="11" t="s">
        <v>186</v>
      </c>
      <c r="E126" s="36">
        <v>39657</v>
      </c>
      <c r="F126" s="10">
        <v>49034013</v>
      </c>
      <c r="G126" s="11" t="s">
        <v>18</v>
      </c>
      <c r="H126" s="14" t="s">
        <v>43</v>
      </c>
      <c r="I126" s="14"/>
      <c r="J126" s="13">
        <v>63</v>
      </c>
      <c r="K126" s="13">
        <v>76</v>
      </c>
      <c r="L126" s="43">
        <v>139</v>
      </c>
      <c r="M126" s="133">
        <v>45087</v>
      </c>
      <c r="N126" s="161">
        <f t="shared" si="8"/>
        <v>47.44027303754266</v>
      </c>
    </row>
    <row r="127" spans="1:14" ht="15.75" x14ac:dyDescent="0.25">
      <c r="A127" s="7">
        <v>6</v>
      </c>
      <c r="B127" s="124" t="s">
        <v>292</v>
      </c>
      <c r="C127" s="8" t="s">
        <v>163</v>
      </c>
      <c r="D127" s="11" t="s">
        <v>164</v>
      </c>
      <c r="E127" s="36">
        <v>39232</v>
      </c>
      <c r="F127" s="10">
        <v>48098234</v>
      </c>
      <c r="G127" s="11" t="s">
        <v>15</v>
      </c>
      <c r="H127" s="14" t="s">
        <v>43</v>
      </c>
      <c r="I127" s="14"/>
      <c r="J127" s="13">
        <v>63</v>
      </c>
      <c r="K127" s="13">
        <v>75</v>
      </c>
      <c r="L127" s="43">
        <v>138</v>
      </c>
      <c r="M127" s="133">
        <v>45087</v>
      </c>
      <c r="N127" s="161">
        <f t="shared" si="8"/>
        <v>47.098976109215016</v>
      </c>
    </row>
    <row r="128" spans="1:14" ht="15.75" x14ac:dyDescent="0.25">
      <c r="A128" s="7">
        <v>7</v>
      </c>
      <c r="B128" s="124" t="s">
        <v>187</v>
      </c>
      <c r="C128" s="8" t="s">
        <v>142</v>
      </c>
      <c r="D128" s="11" t="s">
        <v>143</v>
      </c>
      <c r="E128" s="36">
        <v>39927</v>
      </c>
      <c r="F128" s="10">
        <v>49443126</v>
      </c>
      <c r="G128" s="11" t="s">
        <v>18</v>
      </c>
      <c r="H128" s="14" t="s">
        <v>43</v>
      </c>
      <c r="I128" s="14">
        <v>54.4</v>
      </c>
      <c r="J128" s="13">
        <v>60</v>
      </c>
      <c r="K128" s="13">
        <v>75</v>
      </c>
      <c r="L128" s="43">
        <v>135</v>
      </c>
      <c r="M128" s="133">
        <v>45122</v>
      </c>
      <c r="N128" s="161">
        <f t="shared" si="8"/>
        <v>46.075085324232077</v>
      </c>
    </row>
    <row r="129" spans="1:14" ht="15.75" x14ac:dyDescent="0.25">
      <c r="A129" s="7">
        <v>8</v>
      </c>
      <c r="B129" s="124" t="s">
        <v>188</v>
      </c>
      <c r="C129" s="8" t="s">
        <v>142</v>
      </c>
      <c r="D129" s="11" t="s">
        <v>143</v>
      </c>
      <c r="E129" s="36">
        <v>39954</v>
      </c>
      <c r="F129" s="10">
        <v>49616777</v>
      </c>
      <c r="G129" s="11" t="s">
        <v>18</v>
      </c>
      <c r="H129" s="14" t="s">
        <v>43</v>
      </c>
      <c r="I129" s="14">
        <v>54.7</v>
      </c>
      <c r="J129" s="13">
        <v>56</v>
      </c>
      <c r="K129" s="13">
        <v>65</v>
      </c>
      <c r="L129" s="43">
        <v>121</v>
      </c>
      <c r="M129" s="187">
        <v>45122</v>
      </c>
      <c r="N129" s="161">
        <f t="shared" si="8"/>
        <v>41.296928327645048</v>
      </c>
    </row>
    <row r="130" spans="1:14" ht="15.75" customHeight="1" x14ac:dyDescent="0.25">
      <c r="A130" s="7">
        <v>9</v>
      </c>
      <c r="B130" s="124" t="s">
        <v>293</v>
      </c>
      <c r="C130" s="8" t="s">
        <v>284</v>
      </c>
      <c r="D130" s="11" t="s">
        <v>260</v>
      </c>
      <c r="E130" s="36">
        <v>40319</v>
      </c>
      <c r="F130" s="10">
        <v>50149978</v>
      </c>
      <c r="G130" s="11" t="s">
        <v>18</v>
      </c>
      <c r="H130" s="14" t="s">
        <v>43</v>
      </c>
      <c r="I130" s="14"/>
      <c r="J130" s="13">
        <v>44</v>
      </c>
      <c r="K130" s="13">
        <v>59</v>
      </c>
      <c r="L130" s="43">
        <v>103</v>
      </c>
      <c r="M130" s="133">
        <v>45129</v>
      </c>
      <c r="N130" s="161">
        <f t="shared" si="8"/>
        <v>35.153583617747437</v>
      </c>
    </row>
    <row r="131" spans="1:14" ht="15.75" customHeight="1" thickBot="1" x14ac:dyDescent="0.3">
      <c r="A131" s="82">
        <v>10</v>
      </c>
      <c r="B131" s="127" t="s">
        <v>360</v>
      </c>
      <c r="C131" s="104" t="s">
        <v>99</v>
      </c>
      <c r="D131" s="83" t="s">
        <v>262</v>
      </c>
      <c r="E131" s="110">
        <v>40272</v>
      </c>
      <c r="F131" s="106">
        <v>50291481</v>
      </c>
      <c r="G131" s="83" t="s">
        <v>18</v>
      </c>
      <c r="H131" s="111" t="s">
        <v>43</v>
      </c>
      <c r="I131" s="111"/>
      <c r="J131" s="112">
        <v>35</v>
      </c>
      <c r="K131" s="112">
        <v>45</v>
      </c>
      <c r="L131" s="113">
        <v>80</v>
      </c>
      <c r="M131" s="136">
        <v>45129</v>
      </c>
      <c r="N131" s="161">
        <f t="shared" si="8"/>
        <v>27.303754266211602</v>
      </c>
    </row>
    <row r="132" spans="1:14" ht="15.75" x14ac:dyDescent="0.25">
      <c r="A132" s="1">
        <v>1</v>
      </c>
      <c r="B132" s="126" t="s">
        <v>85</v>
      </c>
      <c r="C132" s="2" t="s">
        <v>86</v>
      </c>
      <c r="D132" s="4" t="s">
        <v>254</v>
      </c>
      <c r="E132" s="39">
        <v>38403</v>
      </c>
      <c r="F132" s="5">
        <v>45984266</v>
      </c>
      <c r="G132" s="4" t="s">
        <v>29</v>
      </c>
      <c r="H132" s="80" t="s">
        <v>107</v>
      </c>
      <c r="I132" s="80"/>
      <c r="J132" s="72">
        <v>107</v>
      </c>
      <c r="K132" s="72">
        <v>140</v>
      </c>
      <c r="L132" s="73">
        <v>247</v>
      </c>
      <c r="M132" s="135">
        <v>45129</v>
      </c>
      <c r="N132" s="138">
        <f>(L132/3.12)</f>
        <v>79.166666666666657</v>
      </c>
    </row>
    <row r="133" spans="1:14" ht="15.75" x14ac:dyDescent="0.25">
      <c r="A133" s="7">
        <v>2</v>
      </c>
      <c r="B133" s="124" t="s">
        <v>189</v>
      </c>
      <c r="C133" s="8" t="s">
        <v>190</v>
      </c>
      <c r="D133" s="11" t="s">
        <v>128</v>
      </c>
      <c r="E133" s="36">
        <v>38464</v>
      </c>
      <c r="F133" s="10">
        <v>46689823</v>
      </c>
      <c r="G133" s="11" t="s">
        <v>29</v>
      </c>
      <c r="H133" s="14" t="s">
        <v>107</v>
      </c>
      <c r="I133" s="14"/>
      <c r="J133" s="13">
        <v>80</v>
      </c>
      <c r="K133" s="13">
        <v>107</v>
      </c>
      <c r="L133" s="43">
        <v>187</v>
      </c>
      <c r="M133" s="133">
        <v>45045</v>
      </c>
      <c r="N133" s="139">
        <f>(L133/3.12)</f>
        <v>59.935897435897431</v>
      </c>
    </row>
    <row r="134" spans="1:14" ht="15.75" x14ac:dyDescent="0.25">
      <c r="A134" s="7">
        <v>3</v>
      </c>
      <c r="B134" s="124" t="s">
        <v>191</v>
      </c>
      <c r="C134" s="8" t="s">
        <v>192</v>
      </c>
      <c r="D134" s="11" t="s">
        <v>181</v>
      </c>
      <c r="E134" s="36">
        <v>38727</v>
      </c>
      <c r="F134" s="10">
        <v>47078986</v>
      </c>
      <c r="G134" s="11" t="s">
        <v>15</v>
      </c>
      <c r="H134" s="14" t="s">
        <v>107</v>
      </c>
      <c r="I134" s="14"/>
      <c r="J134" s="13">
        <v>83</v>
      </c>
      <c r="K134" s="13">
        <v>103</v>
      </c>
      <c r="L134" s="43">
        <v>186</v>
      </c>
      <c r="M134" s="133">
        <v>37733</v>
      </c>
      <c r="N134" s="139">
        <f t="shared" ref="N134:N148" si="9">(L134/3.12)</f>
        <v>59.615384615384613</v>
      </c>
    </row>
    <row r="135" spans="1:14" ht="15.75" x14ac:dyDescent="0.25">
      <c r="A135" s="7">
        <v>4</v>
      </c>
      <c r="B135" s="124" t="s">
        <v>193</v>
      </c>
      <c r="C135" s="8" t="s">
        <v>92</v>
      </c>
      <c r="D135" s="11" t="s">
        <v>255</v>
      </c>
      <c r="E135" s="36">
        <v>39293</v>
      </c>
      <c r="F135" s="10">
        <v>48248895</v>
      </c>
      <c r="G135" s="11" t="s">
        <v>15</v>
      </c>
      <c r="H135" s="14" t="s">
        <v>107</v>
      </c>
      <c r="I135" s="14"/>
      <c r="J135" s="13">
        <v>81</v>
      </c>
      <c r="K135" s="13">
        <v>103</v>
      </c>
      <c r="L135" s="43">
        <v>184</v>
      </c>
      <c r="M135" s="133">
        <v>45045</v>
      </c>
      <c r="N135" s="139">
        <f t="shared" si="9"/>
        <v>58.974358974358971</v>
      </c>
    </row>
    <row r="136" spans="1:14" ht="15.75" x14ac:dyDescent="0.25">
      <c r="A136" s="7">
        <v>5</v>
      </c>
      <c r="B136" s="124" t="s">
        <v>361</v>
      </c>
      <c r="C136" s="8" t="s">
        <v>14</v>
      </c>
      <c r="D136" s="11" t="s">
        <v>253</v>
      </c>
      <c r="E136" s="36">
        <v>39685</v>
      </c>
      <c r="F136" s="10">
        <v>48796960</v>
      </c>
      <c r="G136" s="11" t="s">
        <v>18</v>
      </c>
      <c r="H136" s="14" t="s">
        <v>107</v>
      </c>
      <c r="I136" s="14"/>
      <c r="J136" s="13">
        <v>78</v>
      </c>
      <c r="K136" s="13">
        <v>100</v>
      </c>
      <c r="L136" s="43">
        <v>178</v>
      </c>
      <c r="M136" s="133">
        <v>45129</v>
      </c>
      <c r="N136" s="139">
        <f t="shared" si="9"/>
        <v>57.051282051282051</v>
      </c>
    </row>
    <row r="137" spans="1:14" ht="15.75" x14ac:dyDescent="0.25">
      <c r="A137" s="7">
        <v>6</v>
      </c>
      <c r="B137" s="124" t="s">
        <v>362</v>
      </c>
      <c r="C137" s="8" t="s">
        <v>363</v>
      </c>
      <c r="D137" s="11" t="s">
        <v>364</v>
      </c>
      <c r="E137" s="36">
        <v>38310</v>
      </c>
      <c r="F137" s="10">
        <v>46162250</v>
      </c>
      <c r="G137" s="11" t="s">
        <v>29</v>
      </c>
      <c r="H137" s="14" t="s">
        <v>107</v>
      </c>
      <c r="I137" s="14">
        <v>59</v>
      </c>
      <c r="J137" s="13">
        <v>78</v>
      </c>
      <c r="K137" s="13">
        <v>98</v>
      </c>
      <c r="L137" s="43">
        <v>176</v>
      </c>
      <c r="M137" s="133">
        <v>45122</v>
      </c>
      <c r="N137" s="139">
        <f t="shared" si="9"/>
        <v>56.410256410256409</v>
      </c>
    </row>
    <row r="138" spans="1:14" ht="15.75" x14ac:dyDescent="0.25">
      <c r="A138" s="7">
        <v>7</v>
      </c>
      <c r="B138" s="124" t="s">
        <v>365</v>
      </c>
      <c r="C138" s="8" t="s">
        <v>28</v>
      </c>
      <c r="D138" s="11" t="s">
        <v>128</v>
      </c>
      <c r="E138" s="36">
        <v>39078</v>
      </c>
      <c r="F138" s="10">
        <v>47268433</v>
      </c>
      <c r="G138" s="11" t="s">
        <v>15</v>
      </c>
      <c r="H138" s="14" t="s">
        <v>107</v>
      </c>
      <c r="I138" s="14">
        <v>58</v>
      </c>
      <c r="J138" s="13">
        <v>77</v>
      </c>
      <c r="K138" s="13">
        <v>93</v>
      </c>
      <c r="L138" s="43">
        <v>170</v>
      </c>
      <c r="M138" s="133">
        <v>45129</v>
      </c>
      <c r="N138" s="139">
        <f t="shared" si="9"/>
        <v>54.487179487179482</v>
      </c>
    </row>
    <row r="139" spans="1:14" ht="15.75" x14ac:dyDescent="0.25">
      <c r="A139" s="7">
        <v>8</v>
      </c>
      <c r="B139" s="124" t="s">
        <v>366</v>
      </c>
      <c r="C139" s="8" t="s">
        <v>367</v>
      </c>
      <c r="D139" s="11" t="s">
        <v>368</v>
      </c>
      <c r="E139" s="36">
        <v>39672</v>
      </c>
      <c r="F139" s="10">
        <v>48795599</v>
      </c>
      <c r="G139" s="11" t="s">
        <v>18</v>
      </c>
      <c r="H139" s="14" t="s">
        <v>107</v>
      </c>
      <c r="I139" s="14"/>
      <c r="J139" s="13">
        <v>77</v>
      </c>
      <c r="K139" s="13">
        <v>90</v>
      </c>
      <c r="L139" s="43">
        <v>167</v>
      </c>
      <c r="M139" s="133">
        <v>45129</v>
      </c>
      <c r="N139" s="139">
        <f t="shared" si="9"/>
        <v>53.525641025641022</v>
      </c>
    </row>
    <row r="140" spans="1:14" ht="15.75" x14ac:dyDescent="0.25">
      <c r="A140" s="7">
        <v>9</v>
      </c>
      <c r="B140" s="124" t="s">
        <v>194</v>
      </c>
      <c r="C140" s="8" t="s">
        <v>195</v>
      </c>
      <c r="D140" s="11" t="s">
        <v>196</v>
      </c>
      <c r="E140" s="36">
        <v>39565</v>
      </c>
      <c r="F140" s="10">
        <v>48780694</v>
      </c>
      <c r="G140" s="11" t="s">
        <v>18</v>
      </c>
      <c r="H140" s="14" t="s">
        <v>107</v>
      </c>
      <c r="I140" s="14"/>
      <c r="J140" s="13">
        <v>72</v>
      </c>
      <c r="K140" s="13">
        <v>92</v>
      </c>
      <c r="L140" s="43">
        <v>164</v>
      </c>
      <c r="M140" s="133">
        <v>45045</v>
      </c>
      <c r="N140" s="139">
        <f t="shared" si="9"/>
        <v>52.564102564102562</v>
      </c>
    </row>
    <row r="141" spans="1:14" ht="15.75" x14ac:dyDescent="0.25">
      <c r="A141" s="7">
        <v>10</v>
      </c>
      <c r="B141" s="124" t="s">
        <v>184</v>
      </c>
      <c r="C141" s="8" t="s">
        <v>130</v>
      </c>
      <c r="D141" s="11" t="s">
        <v>294</v>
      </c>
      <c r="E141" s="36">
        <v>40139</v>
      </c>
      <c r="F141" s="10">
        <v>49789862</v>
      </c>
      <c r="G141" s="11" t="s">
        <v>18</v>
      </c>
      <c r="H141" s="14" t="s">
        <v>107</v>
      </c>
      <c r="I141" s="14"/>
      <c r="J141" s="13">
        <v>73</v>
      </c>
      <c r="K141" s="13">
        <v>87</v>
      </c>
      <c r="L141" s="43">
        <v>160</v>
      </c>
      <c r="M141" s="133">
        <v>45087</v>
      </c>
      <c r="N141" s="139">
        <f t="shared" si="9"/>
        <v>51.282051282051277</v>
      </c>
    </row>
    <row r="142" spans="1:14" ht="16.5" customHeight="1" x14ac:dyDescent="0.25">
      <c r="A142" s="7">
        <v>11</v>
      </c>
      <c r="B142" s="124" t="s">
        <v>295</v>
      </c>
      <c r="C142" s="8" t="s">
        <v>195</v>
      </c>
      <c r="D142" s="11" t="s">
        <v>196</v>
      </c>
      <c r="E142" s="36">
        <v>39416</v>
      </c>
      <c r="F142" s="10">
        <v>48517465</v>
      </c>
      <c r="G142" s="11" t="s">
        <v>15</v>
      </c>
      <c r="H142" s="14" t="s">
        <v>107</v>
      </c>
      <c r="I142" s="14"/>
      <c r="J142" s="13">
        <v>65</v>
      </c>
      <c r="K142" s="13">
        <v>93</v>
      </c>
      <c r="L142" s="43">
        <v>158</v>
      </c>
      <c r="M142" s="133">
        <v>45087</v>
      </c>
      <c r="N142" s="139">
        <f t="shared" si="9"/>
        <v>50.641025641025642</v>
      </c>
    </row>
    <row r="143" spans="1:14" ht="15.75" x14ac:dyDescent="0.25">
      <c r="A143" s="7">
        <v>12</v>
      </c>
      <c r="B143" s="124" t="s">
        <v>197</v>
      </c>
      <c r="C143" s="8" t="s">
        <v>155</v>
      </c>
      <c r="D143" s="11" t="s">
        <v>156</v>
      </c>
      <c r="E143" s="36">
        <v>39728</v>
      </c>
      <c r="F143" s="10">
        <v>49056022</v>
      </c>
      <c r="G143" s="11" t="s">
        <v>18</v>
      </c>
      <c r="H143" s="14" t="s">
        <v>107</v>
      </c>
      <c r="I143" s="14"/>
      <c r="J143" s="13">
        <v>65</v>
      </c>
      <c r="K143" s="13">
        <v>77</v>
      </c>
      <c r="L143" s="43">
        <v>142</v>
      </c>
      <c r="M143" s="133">
        <v>45129</v>
      </c>
      <c r="N143" s="139">
        <f t="shared" si="9"/>
        <v>45.512820512820511</v>
      </c>
    </row>
    <row r="144" spans="1:14" ht="15.75" x14ac:dyDescent="0.25">
      <c r="A144" s="7">
        <v>13</v>
      </c>
      <c r="B144" s="124" t="s">
        <v>369</v>
      </c>
      <c r="C144" s="8" t="s">
        <v>185</v>
      </c>
      <c r="D144" s="11" t="s">
        <v>186</v>
      </c>
      <c r="E144" s="36">
        <v>39657</v>
      </c>
      <c r="F144" s="10">
        <v>49034013</v>
      </c>
      <c r="G144" s="11" t="s">
        <v>18</v>
      </c>
      <c r="H144" s="14" t="s">
        <v>107</v>
      </c>
      <c r="I144" s="14">
        <v>56</v>
      </c>
      <c r="J144" s="13">
        <v>65</v>
      </c>
      <c r="K144" s="13">
        <v>75</v>
      </c>
      <c r="L144" s="43">
        <v>140</v>
      </c>
      <c r="M144" s="133">
        <v>45122</v>
      </c>
      <c r="N144" s="139">
        <f t="shared" si="9"/>
        <v>44.871794871794869</v>
      </c>
    </row>
    <row r="145" spans="1:14" ht="15.75" x14ac:dyDescent="0.25">
      <c r="A145" s="7">
        <v>14</v>
      </c>
      <c r="B145" s="124" t="s">
        <v>296</v>
      </c>
      <c r="C145" s="8" t="s">
        <v>124</v>
      </c>
      <c r="D145" s="11" t="s">
        <v>125</v>
      </c>
      <c r="E145" s="36">
        <v>40297</v>
      </c>
      <c r="F145" s="10">
        <v>50248818</v>
      </c>
      <c r="G145" s="11" t="s">
        <v>18</v>
      </c>
      <c r="H145" s="14" t="s">
        <v>107</v>
      </c>
      <c r="I145" s="14"/>
      <c r="J145" s="13">
        <v>55</v>
      </c>
      <c r="K145" s="13">
        <v>65</v>
      </c>
      <c r="L145" s="43">
        <v>120</v>
      </c>
      <c r="M145" s="133">
        <v>45087</v>
      </c>
      <c r="N145" s="139">
        <f t="shared" si="9"/>
        <v>38.46153846153846</v>
      </c>
    </row>
    <row r="146" spans="1:14" ht="15.75" customHeight="1" x14ac:dyDescent="0.25">
      <c r="A146" s="7">
        <v>15</v>
      </c>
      <c r="B146" s="124" t="s">
        <v>188</v>
      </c>
      <c r="C146" s="8" t="s">
        <v>142</v>
      </c>
      <c r="D146" s="11" t="s">
        <v>143</v>
      </c>
      <c r="E146" s="36">
        <v>39954</v>
      </c>
      <c r="F146" s="10">
        <v>49616777</v>
      </c>
      <c r="G146" s="11" t="s">
        <v>18</v>
      </c>
      <c r="H146" s="14" t="s">
        <v>107</v>
      </c>
      <c r="I146" s="14"/>
      <c r="J146" s="13">
        <v>54</v>
      </c>
      <c r="K146" s="13">
        <v>66</v>
      </c>
      <c r="L146" s="43">
        <v>120</v>
      </c>
      <c r="M146" s="133">
        <v>45087</v>
      </c>
      <c r="N146" s="139">
        <f t="shared" si="9"/>
        <v>38.46153846153846</v>
      </c>
    </row>
    <row r="147" spans="1:14" ht="15.75" customHeight="1" x14ac:dyDescent="0.25">
      <c r="A147" s="7">
        <v>16</v>
      </c>
      <c r="B147" s="124" t="s">
        <v>298</v>
      </c>
      <c r="C147" s="8" t="s">
        <v>195</v>
      </c>
      <c r="D147" s="11" t="s">
        <v>196</v>
      </c>
      <c r="E147" s="36">
        <v>39986</v>
      </c>
      <c r="F147" s="10">
        <v>49651076</v>
      </c>
      <c r="G147" s="11" t="s">
        <v>18</v>
      </c>
      <c r="H147" s="14" t="s">
        <v>107</v>
      </c>
      <c r="I147" s="14">
        <v>60.8</v>
      </c>
      <c r="J147" s="13">
        <v>47</v>
      </c>
      <c r="K147" s="13">
        <v>61</v>
      </c>
      <c r="L147" s="43">
        <v>108</v>
      </c>
      <c r="M147" s="133">
        <v>45129</v>
      </c>
      <c r="N147" s="139">
        <f t="shared" si="9"/>
        <v>34.615384615384613</v>
      </c>
    </row>
    <row r="148" spans="1:14" ht="15.75" customHeight="1" thickBot="1" x14ac:dyDescent="0.3">
      <c r="A148" s="82">
        <v>17</v>
      </c>
      <c r="B148" s="127" t="s">
        <v>370</v>
      </c>
      <c r="C148" s="104" t="s">
        <v>99</v>
      </c>
      <c r="D148" s="83" t="s">
        <v>262</v>
      </c>
      <c r="E148" s="110">
        <v>39916</v>
      </c>
      <c r="F148" s="106">
        <v>49241266</v>
      </c>
      <c r="G148" s="83" t="s">
        <v>18</v>
      </c>
      <c r="H148" s="111" t="s">
        <v>107</v>
      </c>
      <c r="I148" s="111"/>
      <c r="J148" s="112">
        <v>42</v>
      </c>
      <c r="K148" s="112">
        <v>54</v>
      </c>
      <c r="L148" s="113">
        <v>96</v>
      </c>
      <c r="M148" s="136">
        <v>45129</v>
      </c>
      <c r="N148" s="139">
        <f t="shared" si="9"/>
        <v>30.769230769230766</v>
      </c>
    </row>
    <row r="149" spans="1:14" ht="15.75" x14ac:dyDescent="0.25">
      <c r="A149" s="1">
        <v>1</v>
      </c>
      <c r="B149" s="126" t="s">
        <v>83</v>
      </c>
      <c r="C149" s="2" t="s">
        <v>72</v>
      </c>
      <c r="D149" s="4" t="s">
        <v>84</v>
      </c>
      <c r="E149" s="39">
        <v>37023</v>
      </c>
      <c r="F149" s="5">
        <v>43345048</v>
      </c>
      <c r="G149" s="4" t="s">
        <v>21</v>
      </c>
      <c r="H149" s="80" t="s">
        <v>32</v>
      </c>
      <c r="I149" s="80"/>
      <c r="J149" s="72">
        <v>113</v>
      </c>
      <c r="K149" s="72">
        <v>148</v>
      </c>
      <c r="L149" s="73">
        <v>261</v>
      </c>
      <c r="M149" s="135">
        <v>45087</v>
      </c>
      <c r="N149" s="138">
        <f>(L149/3.31)</f>
        <v>78.851963746223561</v>
      </c>
    </row>
    <row r="150" spans="1:14" ht="15.75" x14ac:dyDescent="0.25">
      <c r="A150" s="84">
        <v>2</v>
      </c>
      <c r="B150" s="123" t="s">
        <v>198</v>
      </c>
      <c r="C150" s="89" t="s">
        <v>199</v>
      </c>
      <c r="D150" s="38" t="s">
        <v>244</v>
      </c>
      <c r="E150" s="90">
        <v>38025</v>
      </c>
      <c r="F150" s="52">
        <v>45507107</v>
      </c>
      <c r="G150" s="38" t="s">
        <v>29</v>
      </c>
      <c r="H150" s="92" t="s">
        <v>32</v>
      </c>
      <c r="I150" s="92">
        <v>67</v>
      </c>
      <c r="J150" s="70">
        <v>108</v>
      </c>
      <c r="K150" s="70">
        <v>132</v>
      </c>
      <c r="L150" s="71">
        <v>240</v>
      </c>
      <c r="M150" s="132">
        <v>45129</v>
      </c>
      <c r="N150" s="139">
        <f>(L150/3.31)</f>
        <v>72.507552870090635</v>
      </c>
    </row>
    <row r="151" spans="1:14" ht="15.75" x14ac:dyDescent="0.25">
      <c r="A151" s="7">
        <v>3</v>
      </c>
      <c r="B151" s="124" t="s">
        <v>106</v>
      </c>
      <c r="C151" s="8" t="s">
        <v>86</v>
      </c>
      <c r="D151" s="11" t="s">
        <v>254</v>
      </c>
      <c r="E151" s="36">
        <v>38403</v>
      </c>
      <c r="F151" s="10">
        <v>45984266</v>
      </c>
      <c r="G151" s="11" t="s">
        <v>29</v>
      </c>
      <c r="H151" s="14" t="s">
        <v>32</v>
      </c>
      <c r="I151" s="14"/>
      <c r="J151" s="13">
        <v>104</v>
      </c>
      <c r="K151" s="13">
        <v>135</v>
      </c>
      <c r="L151" s="43">
        <v>239</v>
      </c>
      <c r="M151" s="133">
        <v>45016</v>
      </c>
      <c r="N151" s="139">
        <f t="shared" ref="N151:N167" si="10">(L151/3.31)</f>
        <v>72.205438066465263</v>
      </c>
    </row>
    <row r="152" spans="1:14" ht="15.75" x14ac:dyDescent="0.25">
      <c r="A152" s="84">
        <v>4</v>
      </c>
      <c r="B152" s="123" t="s">
        <v>109</v>
      </c>
      <c r="C152" s="89" t="s">
        <v>110</v>
      </c>
      <c r="D152" s="38" t="s">
        <v>263</v>
      </c>
      <c r="E152" s="90">
        <v>37157</v>
      </c>
      <c r="F152" s="52">
        <v>43595880</v>
      </c>
      <c r="G152" s="38" t="s">
        <v>21</v>
      </c>
      <c r="H152" s="92" t="s">
        <v>32</v>
      </c>
      <c r="I152" s="92"/>
      <c r="J152" s="70">
        <v>106</v>
      </c>
      <c r="K152" s="70">
        <v>125</v>
      </c>
      <c r="L152" s="71">
        <v>231</v>
      </c>
      <c r="M152" s="132">
        <v>45129</v>
      </c>
      <c r="N152" s="139">
        <f t="shared" si="10"/>
        <v>69.78851963746223</v>
      </c>
    </row>
    <row r="153" spans="1:14" ht="15.75" x14ac:dyDescent="0.25">
      <c r="A153" s="84">
        <v>5</v>
      </c>
      <c r="B153" s="123" t="s">
        <v>371</v>
      </c>
      <c r="C153" s="89" t="s">
        <v>331</v>
      </c>
      <c r="D153" s="38" t="s">
        <v>332</v>
      </c>
      <c r="E153" s="90">
        <v>36133</v>
      </c>
      <c r="F153" s="52">
        <v>41408755</v>
      </c>
      <c r="G153" s="38" t="s">
        <v>21</v>
      </c>
      <c r="H153" s="92" t="s">
        <v>32</v>
      </c>
      <c r="I153" s="92">
        <v>66</v>
      </c>
      <c r="J153" s="70">
        <v>97</v>
      </c>
      <c r="K153" s="70">
        <v>133</v>
      </c>
      <c r="L153" s="71">
        <v>230</v>
      </c>
      <c r="M153" s="132">
        <v>45129</v>
      </c>
      <c r="N153" s="139">
        <f t="shared" si="10"/>
        <v>69.486404833836858</v>
      </c>
    </row>
    <row r="154" spans="1:14" ht="15.75" x14ac:dyDescent="0.25">
      <c r="A154" s="84">
        <v>6</v>
      </c>
      <c r="B154" s="123" t="s">
        <v>248</v>
      </c>
      <c r="C154" s="89" t="s">
        <v>185</v>
      </c>
      <c r="D154" s="38" t="s">
        <v>186</v>
      </c>
      <c r="E154" s="90">
        <v>38777</v>
      </c>
      <c r="F154" s="52">
        <v>46232782</v>
      </c>
      <c r="G154" s="38" t="s">
        <v>15</v>
      </c>
      <c r="H154" s="92" t="s">
        <v>32</v>
      </c>
      <c r="I154" s="92"/>
      <c r="J154" s="70">
        <v>100</v>
      </c>
      <c r="K154" s="70">
        <v>125</v>
      </c>
      <c r="L154" s="71">
        <v>225</v>
      </c>
      <c r="M154" s="132">
        <v>45087</v>
      </c>
      <c r="N154" s="139">
        <f t="shared" si="10"/>
        <v>67.975830815709969</v>
      </c>
    </row>
    <row r="155" spans="1:14" ht="15.75" x14ac:dyDescent="0.25">
      <c r="A155" s="84">
        <v>7</v>
      </c>
      <c r="B155" s="123" t="s">
        <v>372</v>
      </c>
      <c r="C155" s="89" t="s">
        <v>72</v>
      </c>
      <c r="D155" s="38" t="s">
        <v>84</v>
      </c>
      <c r="E155" s="90">
        <v>35725</v>
      </c>
      <c r="F155" s="52">
        <v>40588758</v>
      </c>
      <c r="G155" s="38" t="s">
        <v>21</v>
      </c>
      <c r="H155" s="92" t="s">
        <v>32</v>
      </c>
      <c r="I155" s="92">
        <v>66.400000000000006</v>
      </c>
      <c r="J155" s="70">
        <v>95</v>
      </c>
      <c r="K155" s="70">
        <v>130</v>
      </c>
      <c r="L155" s="71">
        <v>225</v>
      </c>
      <c r="M155" s="132">
        <v>45129</v>
      </c>
      <c r="N155" s="139">
        <f t="shared" si="10"/>
        <v>67.975830815709969</v>
      </c>
    </row>
    <row r="156" spans="1:14" ht="15.75" x14ac:dyDescent="0.25">
      <c r="A156" s="84">
        <v>8</v>
      </c>
      <c r="B156" s="123" t="s">
        <v>243</v>
      </c>
      <c r="C156" s="89" t="s">
        <v>42</v>
      </c>
      <c r="D156" s="38" t="s">
        <v>121</v>
      </c>
      <c r="E156" s="90">
        <v>37956</v>
      </c>
      <c r="F156" s="52">
        <v>45410799</v>
      </c>
      <c r="G156" s="38" t="s">
        <v>29</v>
      </c>
      <c r="H156" s="92" t="s">
        <v>32</v>
      </c>
      <c r="I156" s="92"/>
      <c r="J156" s="70">
        <v>93</v>
      </c>
      <c r="K156" s="70">
        <v>130</v>
      </c>
      <c r="L156" s="71">
        <v>223</v>
      </c>
      <c r="M156" s="132">
        <v>45045</v>
      </c>
      <c r="N156" s="139">
        <f t="shared" si="10"/>
        <v>67.371601208459211</v>
      </c>
    </row>
    <row r="157" spans="1:14" ht="15.75" x14ac:dyDescent="0.25">
      <c r="A157" s="84">
        <v>9</v>
      </c>
      <c r="B157" s="123" t="s">
        <v>297</v>
      </c>
      <c r="C157" s="89" t="s">
        <v>25</v>
      </c>
      <c r="D157" s="38" t="s">
        <v>260</v>
      </c>
      <c r="E157" s="90">
        <v>35538</v>
      </c>
      <c r="F157" s="52">
        <v>40426974</v>
      </c>
      <c r="G157" s="38" t="s">
        <v>21</v>
      </c>
      <c r="H157" s="92" t="s">
        <v>32</v>
      </c>
      <c r="I157" s="92"/>
      <c r="J157" s="70">
        <v>90</v>
      </c>
      <c r="K157" s="70">
        <v>118</v>
      </c>
      <c r="L157" s="71">
        <v>208</v>
      </c>
      <c r="M157" s="132">
        <v>45087</v>
      </c>
      <c r="N157" s="139">
        <f t="shared" si="10"/>
        <v>62.839879154078545</v>
      </c>
    </row>
    <row r="158" spans="1:14" ht="15.75" x14ac:dyDescent="0.25">
      <c r="A158" s="84">
        <v>10</v>
      </c>
      <c r="B158" s="128" t="s">
        <v>111</v>
      </c>
      <c r="C158" s="85" t="s">
        <v>110</v>
      </c>
      <c r="D158" s="86" t="s">
        <v>263</v>
      </c>
      <c r="E158" s="87">
        <v>38311</v>
      </c>
      <c r="F158" s="68">
        <v>46266749</v>
      </c>
      <c r="G158" s="38" t="s">
        <v>29</v>
      </c>
      <c r="H158" s="88" t="s">
        <v>32</v>
      </c>
      <c r="I158" s="88"/>
      <c r="J158" s="29">
        <v>90</v>
      </c>
      <c r="K158" s="29">
        <v>115</v>
      </c>
      <c r="L158" s="48">
        <v>205</v>
      </c>
      <c r="M158" s="132">
        <v>45087</v>
      </c>
      <c r="N158" s="139">
        <f t="shared" si="10"/>
        <v>61.933534743202415</v>
      </c>
    </row>
    <row r="159" spans="1:14" ht="15.75" x14ac:dyDescent="0.25">
      <c r="A159" s="84">
        <v>11</v>
      </c>
      <c r="B159" s="128" t="s">
        <v>373</v>
      </c>
      <c r="C159" s="85" t="s">
        <v>142</v>
      </c>
      <c r="D159" s="86" t="s">
        <v>143</v>
      </c>
      <c r="E159" s="87">
        <v>36690</v>
      </c>
      <c r="F159" s="68">
        <v>42718227</v>
      </c>
      <c r="G159" s="38" t="s">
        <v>21</v>
      </c>
      <c r="H159" s="88" t="s">
        <v>32</v>
      </c>
      <c r="I159" s="88">
        <v>67</v>
      </c>
      <c r="J159" s="29">
        <v>88</v>
      </c>
      <c r="K159" s="29">
        <v>111</v>
      </c>
      <c r="L159" s="48">
        <v>199</v>
      </c>
      <c r="M159" s="132">
        <v>45122</v>
      </c>
      <c r="N159" s="139">
        <f t="shared" si="10"/>
        <v>60.120845921450147</v>
      </c>
    </row>
    <row r="160" spans="1:14" ht="15.75" x14ac:dyDescent="0.25">
      <c r="A160" s="7">
        <v>12</v>
      </c>
      <c r="B160" s="124" t="s">
        <v>61</v>
      </c>
      <c r="C160" s="8" t="s">
        <v>77</v>
      </c>
      <c r="D160" s="11" t="s">
        <v>257</v>
      </c>
      <c r="E160" s="36">
        <v>39237</v>
      </c>
      <c r="F160" s="10">
        <v>48013654</v>
      </c>
      <c r="G160" s="11" t="s">
        <v>15</v>
      </c>
      <c r="H160" s="12" t="s">
        <v>32</v>
      </c>
      <c r="I160" s="12"/>
      <c r="J160" s="9">
        <v>90</v>
      </c>
      <c r="K160" s="9">
        <v>105</v>
      </c>
      <c r="L160" s="44">
        <v>195</v>
      </c>
      <c r="M160" s="133">
        <v>45089</v>
      </c>
      <c r="N160" s="139">
        <f t="shared" si="10"/>
        <v>58.912386706948638</v>
      </c>
    </row>
    <row r="161" spans="1:14" ht="15.75" x14ac:dyDescent="0.25">
      <c r="A161" s="114">
        <v>13</v>
      </c>
      <c r="B161" s="124" t="s">
        <v>60</v>
      </c>
      <c r="C161" s="8" t="s">
        <v>78</v>
      </c>
      <c r="D161" s="11" t="s">
        <v>79</v>
      </c>
      <c r="E161" s="36">
        <v>38873</v>
      </c>
      <c r="F161" s="10">
        <v>46986985</v>
      </c>
      <c r="G161" s="11" t="s">
        <v>15</v>
      </c>
      <c r="H161" s="12" t="s">
        <v>32</v>
      </c>
      <c r="I161" s="12"/>
      <c r="J161" s="9">
        <v>87</v>
      </c>
      <c r="K161" s="9">
        <v>105</v>
      </c>
      <c r="L161" s="44">
        <v>192</v>
      </c>
      <c r="M161" s="133">
        <v>44996</v>
      </c>
      <c r="N161" s="139">
        <f t="shared" si="10"/>
        <v>58.006042296072508</v>
      </c>
    </row>
    <row r="162" spans="1:14" ht="15.75" x14ac:dyDescent="0.25">
      <c r="A162" s="7">
        <v>14</v>
      </c>
      <c r="B162" s="123" t="s">
        <v>200</v>
      </c>
      <c r="C162" s="89" t="s">
        <v>201</v>
      </c>
      <c r="D162" s="38" t="s">
        <v>260</v>
      </c>
      <c r="E162" s="90">
        <v>39624</v>
      </c>
      <c r="F162" s="52">
        <v>48794704</v>
      </c>
      <c r="G162" s="38" t="s">
        <v>18</v>
      </c>
      <c r="H162" s="91" t="s">
        <v>32</v>
      </c>
      <c r="I162" s="91"/>
      <c r="J162" s="47">
        <v>83</v>
      </c>
      <c r="K162" s="47">
        <v>107</v>
      </c>
      <c r="L162" s="53">
        <v>190</v>
      </c>
      <c r="M162" s="133">
        <v>45129</v>
      </c>
      <c r="N162" s="139">
        <f t="shared" si="10"/>
        <v>57.401812688821749</v>
      </c>
    </row>
    <row r="163" spans="1:14" ht="15.75" x14ac:dyDescent="0.25">
      <c r="A163" s="7">
        <v>15</v>
      </c>
      <c r="B163" s="123" t="s">
        <v>202</v>
      </c>
      <c r="C163" s="89" t="s">
        <v>42</v>
      </c>
      <c r="D163" s="38" t="s">
        <v>121</v>
      </c>
      <c r="E163" s="90">
        <v>39711</v>
      </c>
      <c r="F163" s="52">
        <v>48710831</v>
      </c>
      <c r="G163" s="38" t="s">
        <v>18</v>
      </c>
      <c r="H163" s="91" t="s">
        <v>32</v>
      </c>
      <c r="I163" s="91"/>
      <c r="J163" s="47">
        <v>78</v>
      </c>
      <c r="K163" s="47">
        <v>94</v>
      </c>
      <c r="L163" s="53">
        <v>174</v>
      </c>
      <c r="M163" s="133">
        <v>45087</v>
      </c>
      <c r="N163" s="139">
        <f t="shared" si="10"/>
        <v>52.567975830815712</v>
      </c>
    </row>
    <row r="164" spans="1:14" ht="15.75" x14ac:dyDescent="0.25">
      <c r="A164" s="7">
        <v>16</v>
      </c>
      <c r="B164" s="123" t="s">
        <v>374</v>
      </c>
      <c r="C164" s="89" t="s">
        <v>375</v>
      </c>
      <c r="D164" s="38" t="s">
        <v>128</v>
      </c>
      <c r="E164" s="90">
        <v>39439</v>
      </c>
      <c r="F164" s="52">
        <v>48281297</v>
      </c>
      <c r="G164" s="38" t="s">
        <v>15</v>
      </c>
      <c r="H164" s="91" t="s">
        <v>32</v>
      </c>
      <c r="I164" s="91">
        <v>67</v>
      </c>
      <c r="J164" s="47">
        <v>74</v>
      </c>
      <c r="K164" s="47">
        <v>90</v>
      </c>
      <c r="L164" s="53">
        <v>164</v>
      </c>
      <c r="M164" s="133">
        <v>45129</v>
      </c>
      <c r="N164" s="139">
        <f t="shared" si="10"/>
        <v>49.546827794561935</v>
      </c>
    </row>
    <row r="165" spans="1:14" ht="15.75" x14ac:dyDescent="0.25">
      <c r="A165" s="7">
        <v>17</v>
      </c>
      <c r="B165" s="123" t="s">
        <v>376</v>
      </c>
      <c r="C165" s="89" t="s">
        <v>192</v>
      </c>
      <c r="D165" s="38" t="s">
        <v>181</v>
      </c>
      <c r="E165" s="90">
        <v>38796</v>
      </c>
      <c r="F165" s="52">
        <v>47266629</v>
      </c>
      <c r="G165" s="38" t="s">
        <v>15</v>
      </c>
      <c r="H165" s="91" t="s">
        <v>32</v>
      </c>
      <c r="I165" s="91">
        <v>67</v>
      </c>
      <c r="J165" s="47">
        <v>68</v>
      </c>
      <c r="K165" s="47">
        <v>87</v>
      </c>
      <c r="L165" s="53">
        <v>155</v>
      </c>
      <c r="M165" s="133">
        <v>45122</v>
      </c>
      <c r="N165" s="139">
        <f t="shared" si="10"/>
        <v>46.827794561933537</v>
      </c>
    </row>
    <row r="166" spans="1:14" ht="15.75" x14ac:dyDescent="0.25">
      <c r="A166" s="7">
        <v>18</v>
      </c>
      <c r="B166" s="123" t="s">
        <v>377</v>
      </c>
      <c r="C166" s="89" t="s">
        <v>190</v>
      </c>
      <c r="D166" s="38" t="s">
        <v>128</v>
      </c>
      <c r="E166" s="90">
        <v>39155</v>
      </c>
      <c r="F166" s="52">
        <v>47811629</v>
      </c>
      <c r="G166" s="38" t="s">
        <v>15</v>
      </c>
      <c r="H166" s="91" t="s">
        <v>32</v>
      </c>
      <c r="I166" s="91">
        <v>67</v>
      </c>
      <c r="J166" s="47">
        <v>65</v>
      </c>
      <c r="K166" s="47">
        <v>85</v>
      </c>
      <c r="L166" s="53">
        <v>150</v>
      </c>
      <c r="M166" s="133">
        <v>45129</v>
      </c>
      <c r="N166" s="139">
        <f t="shared" si="10"/>
        <v>45.317220543806648</v>
      </c>
    </row>
    <row r="167" spans="1:14" ht="15.75" x14ac:dyDescent="0.25">
      <c r="A167" s="7">
        <v>19</v>
      </c>
      <c r="B167" s="124" t="s">
        <v>378</v>
      </c>
      <c r="C167" s="8" t="s">
        <v>195</v>
      </c>
      <c r="D167" s="11" t="s">
        <v>196</v>
      </c>
      <c r="E167" s="36">
        <v>39986</v>
      </c>
      <c r="F167" s="10">
        <v>49651076</v>
      </c>
      <c r="G167" s="11" t="s">
        <v>18</v>
      </c>
      <c r="H167" s="12" t="s">
        <v>32</v>
      </c>
      <c r="I167" s="12"/>
      <c r="J167" s="9">
        <v>43</v>
      </c>
      <c r="K167" s="9">
        <v>55</v>
      </c>
      <c r="L167" s="44">
        <v>98</v>
      </c>
      <c r="M167" s="133">
        <v>45087</v>
      </c>
      <c r="N167" s="139">
        <f t="shared" si="10"/>
        <v>29.607250755287009</v>
      </c>
    </row>
    <row r="168" spans="1:14" ht="16.5" thickBot="1" x14ac:dyDescent="0.3">
      <c r="A168" s="82">
        <v>20</v>
      </c>
      <c r="B168" s="127" t="s">
        <v>203</v>
      </c>
      <c r="C168" s="104" t="s">
        <v>103</v>
      </c>
      <c r="D168" s="83" t="s">
        <v>105</v>
      </c>
      <c r="E168" s="110">
        <v>40137</v>
      </c>
      <c r="F168" s="106">
        <v>49823176</v>
      </c>
      <c r="G168" s="83" t="s">
        <v>18</v>
      </c>
      <c r="H168" s="107" t="s">
        <v>32</v>
      </c>
      <c r="I168" s="107"/>
      <c r="J168" s="108">
        <v>43</v>
      </c>
      <c r="K168" s="108">
        <v>51</v>
      </c>
      <c r="L168" s="109">
        <v>94</v>
      </c>
      <c r="M168" s="136">
        <v>45087</v>
      </c>
      <c r="N168" s="160">
        <f>(L168/3.31)</f>
        <v>28.398791540785499</v>
      </c>
    </row>
    <row r="169" spans="1:14" ht="15.75" x14ac:dyDescent="0.25">
      <c r="A169" s="1">
        <v>1</v>
      </c>
      <c r="B169" s="126" t="s">
        <v>27</v>
      </c>
      <c r="C169" s="2" t="s">
        <v>28</v>
      </c>
      <c r="D169" s="4" t="s">
        <v>73</v>
      </c>
      <c r="E169" s="39">
        <v>37884</v>
      </c>
      <c r="F169" s="5">
        <v>43666283</v>
      </c>
      <c r="G169" s="4" t="s">
        <v>29</v>
      </c>
      <c r="H169" s="6" t="s">
        <v>33</v>
      </c>
      <c r="I169" s="6"/>
      <c r="J169" s="3">
        <v>131</v>
      </c>
      <c r="K169" s="3">
        <v>158</v>
      </c>
      <c r="L169" s="42">
        <v>289</v>
      </c>
      <c r="M169" s="135">
        <v>45045</v>
      </c>
      <c r="N169" s="138">
        <f t="shared" ref="N169:N192" si="11">(L169/3.48)</f>
        <v>83.045977011494259</v>
      </c>
    </row>
    <row r="170" spans="1:14" ht="15.75" x14ac:dyDescent="0.25">
      <c r="A170" s="84">
        <v>2</v>
      </c>
      <c r="B170" s="123" t="s">
        <v>88</v>
      </c>
      <c r="C170" s="89" t="s">
        <v>24</v>
      </c>
      <c r="D170" s="38" t="s">
        <v>260</v>
      </c>
      <c r="E170" s="90">
        <v>34990</v>
      </c>
      <c r="F170" s="52">
        <v>39266791</v>
      </c>
      <c r="G170" s="38" t="s">
        <v>21</v>
      </c>
      <c r="H170" s="91" t="s">
        <v>33</v>
      </c>
      <c r="I170" s="91">
        <v>72.150000000000006</v>
      </c>
      <c r="J170" s="47">
        <v>128</v>
      </c>
      <c r="K170" s="47">
        <v>155</v>
      </c>
      <c r="L170" s="53">
        <v>283</v>
      </c>
      <c r="M170" s="132">
        <v>45129</v>
      </c>
      <c r="N170" s="139">
        <f t="shared" si="11"/>
        <v>81.321839080459768</v>
      </c>
    </row>
    <row r="171" spans="1:14" ht="15.75" x14ac:dyDescent="0.25">
      <c r="A171" s="84">
        <v>3</v>
      </c>
      <c r="B171" s="123" t="s">
        <v>303</v>
      </c>
      <c r="C171" s="89" t="s">
        <v>24</v>
      </c>
      <c r="D171" s="38" t="s">
        <v>260</v>
      </c>
      <c r="E171" s="90">
        <v>36481</v>
      </c>
      <c r="F171" s="52">
        <v>41903594</v>
      </c>
      <c r="G171" s="38" t="s">
        <v>21</v>
      </c>
      <c r="H171" s="91" t="s">
        <v>33</v>
      </c>
      <c r="I171" s="91">
        <v>73</v>
      </c>
      <c r="J171" s="47">
        <v>122</v>
      </c>
      <c r="K171" s="47">
        <v>146</v>
      </c>
      <c r="L171" s="53">
        <v>268</v>
      </c>
      <c r="M171" s="132">
        <v>45129</v>
      </c>
      <c r="N171" s="139">
        <f t="shared" si="11"/>
        <v>77.011494252873561</v>
      </c>
    </row>
    <row r="172" spans="1:14" ht="15.75" x14ac:dyDescent="0.25">
      <c r="A172" s="84">
        <v>4</v>
      </c>
      <c r="B172" s="123" t="s">
        <v>204</v>
      </c>
      <c r="C172" s="89" t="s">
        <v>97</v>
      </c>
      <c r="D172" s="38" t="s">
        <v>260</v>
      </c>
      <c r="E172" s="90">
        <v>36840</v>
      </c>
      <c r="F172" s="52">
        <v>43051200</v>
      </c>
      <c r="G172" s="38" t="s">
        <v>21</v>
      </c>
      <c r="H172" s="91" t="s">
        <v>33</v>
      </c>
      <c r="I172" s="91">
        <v>73</v>
      </c>
      <c r="J172" s="47">
        <v>114</v>
      </c>
      <c r="K172" s="47">
        <v>138</v>
      </c>
      <c r="L172" s="53">
        <v>252</v>
      </c>
      <c r="M172" s="132">
        <v>45129</v>
      </c>
      <c r="N172" s="139">
        <f t="shared" si="11"/>
        <v>72.41379310344827</v>
      </c>
    </row>
    <row r="173" spans="1:14" ht="15.75" x14ac:dyDescent="0.25">
      <c r="A173" s="84">
        <v>5</v>
      </c>
      <c r="B173" s="123" t="s">
        <v>206</v>
      </c>
      <c r="C173" s="89" t="s">
        <v>142</v>
      </c>
      <c r="D173" s="38" t="s">
        <v>143</v>
      </c>
      <c r="E173" s="90">
        <v>38720</v>
      </c>
      <c r="F173" s="69">
        <v>46049632</v>
      </c>
      <c r="G173" s="38" t="s">
        <v>15</v>
      </c>
      <c r="H173" s="91" t="s">
        <v>33</v>
      </c>
      <c r="I173" s="91"/>
      <c r="J173" s="47">
        <v>110</v>
      </c>
      <c r="K173" s="47">
        <v>140</v>
      </c>
      <c r="L173" s="53">
        <v>250</v>
      </c>
      <c r="M173" s="133">
        <v>45087</v>
      </c>
      <c r="N173" s="139">
        <f t="shared" si="11"/>
        <v>71.839080459770116</v>
      </c>
    </row>
    <row r="174" spans="1:14" ht="15.75" x14ac:dyDescent="0.25">
      <c r="A174" s="84">
        <v>6</v>
      </c>
      <c r="B174" s="123" t="s">
        <v>249</v>
      </c>
      <c r="C174" s="89" t="s">
        <v>379</v>
      </c>
      <c r="D174" s="223" t="s">
        <v>380</v>
      </c>
      <c r="E174" s="90">
        <v>36295</v>
      </c>
      <c r="F174" s="52">
        <v>41816738</v>
      </c>
      <c r="G174" s="38" t="s">
        <v>21</v>
      </c>
      <c r="H174" s="91" t="s">
        <v>33</v>
      </c>
      <c r="I174" s="91"/>
      <c r="J174" s="47">
        <v>111</v>
      </c>
      <c r="K174" s="47">
        <v>134</v>
      </c>
      <c r="L174" s="53">
        <v>245</v>
      </c>
      <c r="M174" s="132">
        <v>45045</v>
      </c>
      <c r="N174" s="139">
        <f t="shared" si="11"/>
        <v>70.402298850574709</v>
      </c>
    </row>
    <row r="175" spans="1:14" ht="15.75" x14ac:dyDescent="0.25">
      <c r="A175" s="84">
        <v>7</v>
      </c>
      <c r="B175" s="123" t="s">
        <v>205</v>
      </c>
      <c r="C175" s="89" t="s">
        <v>379</v>
      </c>
      <c r="D175" s="223" t="s">
        <v>380</v>
      </c>
      <c r="E175" s="90">
        <v>36292</v>
      </c>
      <c r="F175" s="52">
        <v>41816746</v>
      </c>
      <c r="G175" s="38" t="s">
        <v>21</v>
      </c>
      <c r="H175" s="91" t="s">
        <v>33</v>
      </c>
      <c r="I175" s="91"/>
      <c r="J175" s="47">
        <v>106</v>
      </c>
      <c r="K175" s="47">
        <v>135</v>
      </c>
      <c r="L175" s="53">
        <v>241</v>
      </c>
      <c r="M175" s="132">
        <v>45045</v>
      </c>
      <c r="N175" s="139">
        <f t="shared" si="11"/>
        <v>69.252873563218387</v>
      </c>
    </row>
    <row r="176" spans="1:14" ht="15.75" x14ac:dyDescent="0.25">
      <c r="A176" s="84">
        <v>8</v>
      </c>
      <c r="B176" s="124" t="s">
        <v>63</v>
      </c>
      <c r="C176" s="8" t="s">
        <v>81</v>
      </c>
      <c r="D176" s="11" t="s">
        <v>250</v>
      </c>
      <c r="E176" s="36">
        <v>39083</v>
      </c>
      <c r="F176" s="10">
        <v>48145476</v>
      </c>
      <c r="G176" s="11" t="s">
        <v>15</v>
      </c>
      <c r="H176" s="12" t="s">
        <v>33</v>
      </c>
      <c r="I176" s="12"/>
      <c r="J176" s="9">
        <v>105</v>
      </c>
      <c r="K176" s="9">
        <v>135</v>
      </c>
      <c r="L176" s="44">
        <v>240</v>
      </c>
      <c r="M176" s="133">
        <v>45089</v>
      </c>
      <c r="N176" s="139">
        <f t="shared" si="11"/>
        <v>68.965517241379317</v>
      </c>
    </row>
    <row r="177" spans="1:14" ht="15.75" x14ac:dyDescent="0.25">
      <c r="A177" s="84">
        <v>9</v>
      </c>
      <c r="B177" s="123" t="s">
        <v>381</v>
      </c>
      <c r="C177" s="89" t="s">
        <v>382</v>
      </c>
      <c r="D177" s="38" t="s">
        <v>260</v>
      </c>
      <c r="E177" s="90">
        <v>35672</v>
      </c>
      <c r="F177" s="52">
        <v>41234822</v>
      </c>
      <c r="G177" s="38" t="s">
        <v>21</v>
      </c>
      <c r="H177" s="91" t="s">
        <v>33</v>
      </c>
      <c r="I177" s="91">
        <v>72.400000000000006</v>
      </c>
      <c r="J177" s="47">
        <v>114</v>
      </c>
      <c r="K177" s="47">
        <v>126</v>
      </c>
      <c r="L177" s="53">
        <v>240</v>
      </c>
      <c r="M177" s="133">
        <v>45129</v>
      </c>
      <c r="N177" s="139">
        <f t="shared" si="11"/>
        <v>68.965517241379317</v>
      </c>
    </row>
    <row r="178" spans="1:14" ht="15.75" x14ac:dyDescent="0.25">
      <c r="A178" s="84">
        <v>10</v>
      </c>
      <c r="B178" s="123" t="s">
        <v>208</v>
      </c>
      <c r="C178" s="89" t="s">
        <v>25</v>
      </c>
      <c r="D178" s="38" t="s">
        <v>260</v>
      </c>
      <c r="E178" s="90">
        <v>35492</v>
      </c>
      <c r="F178" s="69">
        <v>39999790</v>
      </c>
      <c r="G178" s="38" t="s">
        <v>21</v>
      </c>
      <c r="H178" s="91" t="s">
        <v>33</v>
      </c>
      <c r="I178" s="91"/>
      <c r="J178" s="47">
        <v>103</v>
      </c>
      <c r="K178" s="47">
        <v>132</v>
      </c>
      <c r="L178" s="53">
        <v>235</v>
      </c>
      <c r="M178" s="133">
        <v>45087</v>
      </c>
      <c r="N178" s="139">
        <f t="shared" si="11"/>
        <v>67.52873563218391</v>
      </c>
    </row>
    <row r="179" spans="1:14" ht="15.75" x14ac:dyDescent="0.25">
      <c r="A179" s="84">
        <v>11</v>
      </c>
      <c r="B179" s="123" t="s">
        <v>207</v>
      </c>
      <c r="C179" s="89" t="s">
        <v>86</v>
      </c>
      <c r="D179" s="38" t="s">
        <v>254</v>
      </c>
      <c r="E179" s="90">
        <v>31348</v>
      </c>
      <c r="F179" s="69">
        <v>31895859</v>
      </c>
      <c r="G179" s="38" t="s">
        <v>21</v>
      </c>
      <c r="H179" s="91" t="s">
        <v>33</v>
      </c>
      <c r="I179" s="91"/>
      <c r="J179" s="47">
        <v>105</v>
      </c>
      <c r="K179" s="47">
        <v>130</v>
      </c>
      <c r="L179" s="53">
        <v>235</v>
      </c>
      <c r="M179" s="133">
        <v>45087</v>
      </c>
      <c r="N179" s="139">
        <f t="shared" si="11"/>
        <v>67.52873563218391</v>
      </c>
    </row>
    <row r="180" spans="1:14" ht="15.75" x14ac:dyDescent="0.25">
      <c r="A180" s="84">
        <v>12</v>
      </c>
      <c r="B180" s="123" t="s">
        <v>62</v>
      </c>
      <c r="C180" s="89" t="s">
        <v>76</v>
      </c>
      <c r="D180" s="38" t="s">
        <v>257</v>
      </c>
      <c r="E180" s="90">
        <v>35810</v>
      </c>
      <c r="F180" s="69">
        <v>40960106</v>
      </c>
      <c r="G180" s="38" t="s">
        <v>21</v>
      </c>
      <c r="H180" s="91" t="s">
        <v>33</v>
      </c>
      <c r="I180" s="91"/>
      <c r="J180" s="47">
        <v>107</v>
      </c>
      <c r="K180" s="47">
        <v>127</v>
      </c>
      <c r="L180" s="53">
        <v>234</v>
      </c>
      <c r="M180" s="133">
        <v>45045</v>
      </c>
      <c r="N180" s="139">
        <f t="shared" si="11"/>
        <v>67.241379310344826</v>
      </c>
    </row>
    <row r="181" spans="1:14" ht="15.75" x14ac:dyDescent="0.25">
      <c r="A181" s="7">
        <v>13</v>
      </c>
      <c r="B181" s="123" t="s">
        <v>209</v>
      </c>
      <c r="C181" s="89" t="s">
        <v>163</v>
      </c>
      <c r="D181" s="38" t="s">
        <v>164</v>
      </c>
      <c r="E181" s="90">
        <v>38233</v>
      </c>
      <c r="F181" s="69">
        <v>46012914</v>
      </c>
      <c r="G181" s="38" t="s">
        <v>29</v>
      </c>
      <c r="H181" s="91" t="s">
        <v>33</v>
      </c>
      <c r="I181" s="91"/>
      <c r="J181" s="47">
        <v>103</v>
      </c>
      <c r="K181" s="47">
        <v>120</v>
      </c>
      <c r="L181" s="53">
        <v>223</v>
      </c>
      <c r="M181" s="133">
        <v>45045</v>
      </c>
      <c r="N181" s="139">
        <f t="shared" si="11"/>
        <v>64.080459770114942</v>
      </c>
    </row>
    <row r="182" spans="1:14" ht="15.75" x14ac:dyDescent="0.25">
      <c r="A182" s="7">
        <v>14</v>
      </c>
      <c r="B182" s="123" t="s">
        <v>383</v>
      </c>
      <c r="C182" s="89" t="s">
        <v>192</v>
      </c>
      <c r="D182" s="38" t="s">
        <v>329</v>
      </c>
      <c r="E182" s="90">
        <v>33750</v>
      </c>
      <c r="F182" s="69">
        <v>36753409</v>
      </c>
      <c r="G182" s="38" t="s">
        <v>21</v>
      </c>
      <c r="H182" s="91" t="s">
        <v>33</v>
      </c>
      <c r="I182" s="91">
        <v>70</v>
      </c>
      <c r="J182" s="47">
        <v>92</v>
      </c>
      <c r="K182" s="47">
        <v>125</v>
      </c>
      <c r="L182" s="53">
        <v>217</v>
      </c>
      <c r="M182" s="133">
        <v>45122</v>
      </c>
      <c r="N182" s="139">
        <f t="shared" si="11"/>
        <v>62.356321839080458</v>
      </c>
    </row>
    <row r="183" spans="1:14" ht="15.75" x14ac:dyDescent="0.25">
      <c r="A183" s="7">
        <v>15</v>
      </c>
      <c r="B183" s="123" t="s">
        <v>384</v>
      </c>
      <c r="C183" s="89" t="s">
        <v>363</v>
      </c>
      <c r="D183" s="38" t="s">
        <v>364</v>
      </c>
      <c r="E183" s="90">
        <v>38430</v>
      </c>
      <c r="F183" s="69">
        <v>46397213</v>
      </c>
      <c r="G183" s="38" t="s">
        <v>29</v>
      </c>
      <c r="H183" s="91" t="s">
        <v>33</v>
      </c>
      <c r="I183" s="91">
        <v>73</v>
      </c>
      <c r="J183" s="47">
        <v>92</v>
      </c>
      <c r="K183" s="47">
        <v>124</v>
      </c>
      <c r="L183" s="53">
        <v>216</v>
      </c>
      <c r="M183" s="133">
        <v>45122</v>
      </c>
      <c r="N183" s="139">
        <f t="shared" si="11"/>
        <v>62.068965517241381</v>
      </c>
    </row>
    <row r="184" spans="1:14" ht="15.75" x14ac:dyDescent="0.25">
      <c r="A184" s="7">
        <v>16</v>
      </c>
      <c r="B184" s="123" t="s">
        <v>385</v>
      </c>
      <c r="C184" s="89" t="s">
        <v>130</v>
      </c>
      <c r="D184" s="38" t="s">
        <v>294</v>
      </c>
      <c r="E184" s="90">
        <v>35598</v>
      </c>
      <c r="F184" s="69">
        <v>40342504</v>
      </c>
      <c r="G184" s="38" t="s">
        <v>21</v>
      </c>
      <c r="H184" s="91" t="s">
        <v>33</v>
      </c>
      <c r="I184" s="91">
        <v>72.5</v>
      </c>
      <c r="J184" s="47">
        <v>95</v>
      </c>
      <c r="K184" s="47">
        <v>120</v>
      </c>
      <c r="L184" s="53">
        <v>215</v>
      </c>
      <c r="M184" s="133">
        <v>45129</v>
      </c>
      <c r="N184" s="139">
        <f t="shared" si="11"/>
        <v>61.781609195402297</v>
      </c>
    </row>
    <row r="185" spans="1:14" ht="15.75" x14ac:dyDescent="0.25">
      <c r="A185" s="7">
        <v>17</v>
      </c>
      <c r="B185" s="124" t="s">
        <v>210</v>
      </c>
      <c r="C185" s="8" t="s">
        <v>211</v>
      </c>
      <c r="D185" s="11" t="s">
        <v>212</v>
      </c>
      <c r="E185" s="36">
        <v>36679</v>
      </c>
      <c r="F185" s="10">
        <v>42330474</v>
      </c>
      <c r="G185" s="11" t="s">
        <v>21</v>
      </c>
      <c r="H185" s="12" t="s">
        <v>33</v>
      </c>
      <c r="I185" s="12"/>
      <c r="J185" s="9">
        <v>95</v>
      </c>
      <c r="K185" s="9">
        <v>110</v>
      </c>
      <c r="L185" s="44">
        <v>205</v>
      </c>
      <c r="M185" s="133">
        <v>45045</v>
      </c>
      <c r="N185" s="139">
        <f t="shared" si="11"/>
        <v>58.908045977011497</v>
      </c>
    </row>
    <row r="186" spans="1:14" ht="16.5" customHeight="1" x14ac:dyDescent="0.25">
      <c r="A186" s="7">
        <v>18</v>
      </c>
      <c r="B186" s="124" t="s">
        <v>299</v>
      </c>
      <c r="C186" s="8" t="s">
        <v>284</v>
      </c>
      <c r="D186" s="11" t="s">
        <v>260</v>
      </c>
      <c r="E186" s="36">
        <v>38442</v>
      </c>
      <c r="F186" s="10">
        <v>46678412</v>
      </c>
      <c r="G186" s="11" t="s">
        <v>29</v>
      </c>
      <c r="H186" s="12" t="s">
        <v>33</v>
      </c>
      <c r="I186" s="12"/>
      <c r="J186" s="9">
        <v>87</v>
      </c>
      <c r="K186" s="9">
        <v>117</v>
      </c>
      <c r="L186" s="44">
        <v>204</v>
      </c>
      <c r="M186" s="133">
        <v>45087</v>
      </c>
      <c r="N186" s="139">
        <f t="shared" si="11"/>
        <v>58.620689655172413</v>
      </c>
    </row>
    <row r="187" spans="1:14" ht="15.75" x14ac:dyDescent="0.25">
      <c r="A187" s="7">
        <v>19</v>
      </c>
      <c r="B187" s="124" t="s">
        <v>213</v>
      </c>
      <c r="C187" s="8" t="s">
        <v>74</v>
      </c>
      <c r="D187" s="11" t="s">
        <v>251</v>
      </c>
      <c r="E187" s="36">
        <v>39477</v>
      </c>
      <c r="F187" s="10">
        <v>48253727</v>
      </c>
      <c r="G187" s="11" t="s">
        <v>18</v>
      </c>
      <c r="H187" s="12" t="s">
        <v>33</v>
      </c>
      <c r="I187" s="12"/>
      <c r="J187" s="9">
        <v>88</v>
      </c>
      <c r="K187" s="9">
        <v>104</v>
      </c>
      <c r="L187" s="44">
        <v>192</v>
      </c>
      <c r="M187" s="133">
        <v>45087</v>
      </c>
      <c r="N187" s="139">
        <f t="shared" si="11"/>
        <v>55.172413793103452</v>
      </c>
    </row>
    <row r="188" spans="1:14" ht="15.75" x14ac:dyDescent="0.25">
      <c r="A188" s="114">
        <v>20</v>
      </c>
      <c r="B188" s="129" t="s">
        <v>214</v>
      </c>
      <c r="C188" s="162" t="s">
        <v>103</v>
      </c>
      <c r="D188" s="163" t="s">
        <v>105</v>
      </c>
      <c r="E188" s="164">
        <v>37837</v>
      </c>
      <c r="F188" s="165">
        <v>44940675</v>
      </c>
      <c r="G188" s="116" t="s">
        <v>29</v>
      </c>
      <c r="H188" s="166" t="s">
        <v>33</v>
      </c>
      <c r="I188" s="166"/>
      <c r="J188" s="188">
        <v>76</v>
      </c>
      <c r="K188" s="188">
        <v>91</v>
      </c>
      <c r="L188" s="189">
        <v>167</v>
      </c>
      <c r="M188" s="137">
        <v>45129</v>
      </c>
      <c r="N188" s="139">
        <f t="shared" si="11"/>
        <v>47.988505747126439</v>
      </c>
    </row>
    <row r="189" spans="1:14" ht="15.75" x14ac:dyDescent="0.25">
      <c r="A189" s="7">
        <v>21</v>
      </c>
      <c r="B189" s="124" t="s">
        <v>215</v>
      </c>
      <c r="C189" s="23" t="s">
        <v>155</v>
      </c>
      <c r="D189" s="25" t="s">
        <v>156</v>
      </c>
      <c r="E189" s="26">
        <v>38945</v>
      </c>
      <c r="F189" s="34">
        <v>47399930</v>
      </c>
      <c r="G189" s="11" t="s">
        <v>15</v>
      </c>
      <c r="H189" s="27" t="s">
        <v>33</v>
      </c>
      <c r="I189" s="27"/>
      <c r="J189" s="24">
        <v>71</v>
      </c>
      <c r="K189" s="24">
        <v>91</v>
      </c>
      <c r="L189" s="46">
        <v>162</v>
      </c>
      <c r="M189" s="133">
        <v>45129</v>
      </c>
      <c r="N189" s="139">
        <f t="shared" si="11"/>
        <v>46.551724137931032</v>
      </c>
    </row>
    <row r="190" spans="1:14" ht="15.75" customHeight="1" x14ac:dyDescent="0.25">
      <c r="A190" s="7">
        <v>22</v>
      </c>
      <c r="B190" s="124" t="s">
        <v>300</v>
      </c>
      <c r="C190" s="23" t="s">
        <v>163</v>
      </c>
      <c r="D190" s="25" t="s">
        <v>164</v>
      </c>
      <c r="E190" s="26">
        <v>40135</v>
      </c>
      <c r="F190" s="34">
        <v>49896913</v>
      </c>
      <c r="G190" s="11" t="s">
        <v>18</v>
      </c>
      <c r="H190" s="27" t="s">
        <v>33</v>
      </c>
      <c r="I190" s="27"/>
      <c r="J190" s="24">
        <v>68</v>
      </c>
      <c r="K190" s="24">
        <v>86</v>
      </c>
      <c r="L190" s="46">
        <v>154</v>
      </c>
      <c r="M190" s="133">
        <v>45087</v>
      </c>
      <c r="N190" s="139">
        <f t="shared" si="11"/>
        <v>44.252873563218394</v>
      </c>
    </row>
    <row r="191" spans="1:14" ht="15.75" customHeight="1" x14ac:dyDescent="0.25">
      <c r="A191" s="7">
        <v>23</v>
      </c>
      <c r="B191" s="124" t="s">
        <v>386</v>
      </c>
      <c r="C191" s="23" t="s">
        <v>151</v>
      </c>
      <c r="D191" s="25" t="s">
        <v>152</v>
      </c>
      <c r="E191" s="26">
        <v>39583</v>
      </c>
      <c r="F191" s="34">
        <v>48466772</v>
      </c>
      <c r="G191" s="11" t="s">
        <v>18</v>
      </c>
      <c r="H191" s="27" t="s">
        <v>33</v>
      </c>
      <c r="I191" s="27">
        <v>71.2</v>
      </c>
      <c r="J191" s="24">
        <v>46</v>
      </c>
      <c r="K191" s="24">
        <v>60</v>
      </c>
      <c r="L191" s="46">
        <v>106</v>
      </c>
      <c r="M191" s="133">
        <v>45129</v>
      </c>
      <c r="N191" s="139">
        <f t="shared" si="11"/>
        <v>30.459770114942529</v>
      </c>
    </row>
    <row r="192" spans="1:14" ht="15.75" customHeight="1" thickBot="1" x14ac:dyDescent="0.3">
      <c r="A192" s="82">
        <v>24</v>
      </c>
      <c r="B192" s="127" t="s">
        <v>387</v>
      </c>
      <c r="C192" s="169" t="s">
        <v>103</v>
      </c>
      <c r="D192" s="170" t="s">
        <v>105</v>
      </c>
      <c r="E192" s="171">
        <v>40137</v>
      </c>
      <c r="F192" s="172">
        <v>49823176</v>
      </c>
      <c r="G192" s="83" t="s">
        <v>18</v>
      </c>
      <c r="H192" s="173" t="s">
        <v>33</v>
      </c>
      <c r="I192" s="173"/>
      <c r="J192" s="174">
        <v>46</v>
      </c>
      <c r="K192" s="174">
        <v>52</v>
      </c>
      <c r="L192" s="175">
        <v>98</v>
      </c>
      <c r="M192" s="136">
        <v>45129</v>
      </c>
      <c r="N192" s="139">
        <f t="shared" si="11"/>
        <v>28.160919540229884</v>
      </c>
    </row>
    <row r="193" spans="1:14" ht="15.75" x14ac:dyDescent="0.25">
      <c r="A193" s="1">
        <v>1</v>
      </c>
      <c r="B193" s="126" t="s">
        <v>64</v>
      </c>
      <c r="C193" s="2" t="s">
        <v>75</v>
      </c>
      <c r="D193" s="4" t="s">
        <v>354</v>
      </c>
      <c r="E193" s="39">
        <v>37809</v>
      </c>
      <c r="F193" s="5">
        <v>45015377</v>
      </c>
      <c r="G193" s="4" t="s">
        <v>29</v>
      </c>
      <c r="H193" s="6" t="s">
        <v>35</v>
      </c>
      <c r="I193" s="6"/>
      <c r="J193" s="3">
        <v>146</v>
      </c>
      <c r="K193" s="3">
        <v>177</v>
      </c>
      <c r="L193" s="42">
        <v>323</v>
      </c>
      <c r="M193" s="135">
        <v>45117</v>
      </c>
      <c r="N193" s="138">
        <f>(L193/3.68)</f>
        <v>87.771739130434781</v>
      </c>
    </row>
    <row r="194" spans="1:14" ht="15.75" x14ac:dyDescent="0.25">
      <c r="A194" s="84">
        <v>2</v>
      </c>
      <c r="B194" s="123" t="s">
        <v>388</v>
      </c>
      <c r="C194" s="89" t="s">
        <v>24</v>
      </c>
      <c r="D194" s="38" t="s">
        <v>260</v>
      </c>
      <c r="E194" s="90">
        <v>34990</v>
      </c>
      <c r="F194" s="52">
        <v>39266791</v>
      </c>
      <c r="G194" s="38" t="s">
        <v>21</v>
      </c>
      <c r="H194" s="91" t="s">
        <v>35</v>
      </c>
      <c r="I194" s="91"/>
      <c r="J194" s="47">
        <v>138</v>
      </c>
      <c r="K194" s="47">
        <v>170</v>
      </c>
      <c r="L194" s="53">
        <v>308</v>
      </c>
      <c r="M194" s="132">
        <v>45016</v>
      </c>
      <c r="N194" s="139">
        <f t="shared" ref="N194:N218" si="12">(L194/3.68)</f>
        <v>83.695652173913047</v>
      </c>
    </row>
    <row r="195" spans="1:14" ht="15.75" x14ac:dyDescent="0.25">
      <c r="A195" s="7">
        <v>3</v>
      </c>
      <c r="B195" s="124" t="s">
        <v>301</v>
      </c>
      <c r="C195" s="8" t="s">
        <v>24</v>
      </c>
      <c r="D195" s="11" t="s">
        <v>260</v>
      </c>
      <c r="E195" s="36">
        <v>36826</v>
      </c>
      <c r="F195" s="10">
        <v>42994324</v>
      </c>
      <c r="G195" s="11" t="s">
        <v>21</v>
      </c>
      <c r="H195" s="12" t="s">
        <v>35</v>
      </c>
      <c r="I195" s="12">
        <v>80.7</v>
      </c>
      <c r="J195" s="9">
        <v>133</v>
      </c>
      <c r="K195" s="9">
        <v>155</v>
      </c>
      <c r="L195" s="44">
        <v>288</v>
      </c>
      <c r="M195" s="133">
        <v>45129</v>
      </c>
      <c r="N195" s="139">
        <f>(L195/3.68)</f>
        <v>78.260869565217391</v>
      </c>
    </row>
    <row r="196" spans="1:14" ht="16.5" customHeight="1" x14ac:dyDescent="0.25">
      <c r="A196" s="7">
        <v>4</v>
      </c>
      <c r="B196" s="124" t="s">
        <v>87</v>
      </c>
      <c r="C196" s="8" t="s">
        <v>28</v>
      </c>
      <c r="D196" s="11" t="s">
        <v>73</v>
      </c>
      <c r="E196" s="36">
        <v>37884</v>
      </c>
      <c r="F196" s="10">
        <v>43666283</v>
      </c>
      <c r="G196" s="11" t="s">
        <v>29</v>
      </c>
      <c r="H196" s="14" t="s">
        <v>35</v>
      </c>
      <c r="I196" s="14"/>
      <c r="J196" s="13">
        <v>127</v>
      </c>
      <c r="K196" s="13">
        <v>156</v>
      </c>
      <c r="L196" s="43">
        <v>283</v>
      </c>
      <c r="M196" s="133">
        <v>44996</v>
      </c>
      <c r="N196" s="139">
        <f t="shared" si="12"/>
        <v>76.90217391304347</v>
      </c>
    </row>
    <row r="197" spans="1:14" ht="15.75" x14ac:dyDescent="0.25">
      <c r="A197" s="7">
        <v>5</v>
      </c>
      <c r="B197" s="124" t="s">
        <v>216</v>
      </c>
      <c r="C197" s="8" t="s">
        <v>19</v>
      </c>
      <c r="D197" s="11" t="s">
        <v>20</v>
      </c>
      <c r="E197" s="36">
        <v>35293</v>
      </c>
      <c r="F197" s="10">
        <v>39802790</v>
      </c>
      <c r="G197" s="11" t="s">
        <v>21</v>
      </c>
      <c r="H197" s="12" t="s">
        <v>35</v>
      </c>
      <c r="I197" s="12"/>
      <c r="J197" s="9">
        <v>125</v>
      </c>
      <c r="K197" s="9">
        <v>156</v>
      </c>
      <c r="L197" s="44">
        <v>281</v>
      </c>
      <c r="M197" s="133">
        <v>45045</v>
      </c>
      <c r="N197" s="139">
        <f t="shared" si="12"/>
        <v>76.358695652173907</v>
      </c>
    </row>
    <row r="198" spans="1:14" ht="15.75" x14ac:dyDescent="0.25">
      <c r="A198" s="7">
        <v>6</v>
      </c>
      <c r="B198" s="124" t="s">
        <v>302</v>
      </c>
      <c r="C198" s="8" t="s">
        <v>24</v>
      </c>
      <c r="D198" s="11" t="s">
        <v>260</v>
      </c>
      <c r="E198" s="36">
        <v>36785</v>
      </c>
      <c r="F198" s="10">
        <v>42878873</v>
      </c>
      <c r="G198" s="11" t="s">
        <v>21</v>
      </c>
      <c r="H198" s="12" t="s">
        <v>35</v>
      </c>
      <c r="I198" s="12"/>
      <c r="J198" s="9">
        <v>120</v>
      </c>
      <c r="K198" s="9">
        <v>150</v>
      </c>
      <c r="L198" s="44">
        <v>270</v>
      </c>
      <c r="M198" s="133">
        <v>45087</v>
      </c>
      <c r="N198" s="139">
        <f t="shared" si="12"/>
        <v>73.369565217391298</v>
      </c>
    </row>
    <row r="199" spans="1:14" ht="15.75" x14ac:dyDescent="0.25">
      <c r="A199" s="7">
        <v>7</v>
      </c>
      <c r="B199" s="124" t="s">
        <v>65</v>
      </c>
      <c r="C199" s="8" t="s">
        <v>19</v>
      </c>
      <c r="D199" s="11" t="s">
        <v>20</v>
      </c>
      <c r="E199" s="36">
        <v>38934</v>
      </c>
      <c r="F199" s="10">
        <v>47415741</v>
      </c>
      <c r="G199" s="11" t="s">
        <v>15</v>
      </c>
      <c r="H199" s="14" t="s">
        <v>35</v>
      </c>
      <c r="I199" s="14"/>
      <c r="J199" s="13">
        <v>114</v>
      </c>
      <c r="K199" s="13">
        <v>155</v>
      </c>
      <c r="L199" s="43">
        <v>269</v>
      </c>
      <c r="M199" s="133">
        <v>45158</v>
      </c>
      <c r="N199" s="139">
        <f t="shared" si="12"/>
        <v>73.097826086956516</v>
      </c>
    </row>
    <row r="200" spans="1:14" ht="15.75" x14ac:dyDescent="0.25">
      <c r="A200" s="7">
        <v>8</v>
      </c>
      <c r="B200" s="124" t="s">
        <v>389</v>
      </c>
      <c r="C200" s="8" t="s">
        <v>24</v>
      </c>
      <c r="D200" s="11" t="s">
        <v>260</v>
      </c>
      <c r="E200" s="36">
        <v>36481</v>
      </c>
      <c r="F200" s="10">
        <v>41903594</v>
      </c>
      <c r="G200" s="11" t="s">
        <v>21</v>
      </c>
      <c r="H200" s="12" t="s">
        <v>35</v>
      </c>
      <c r="I200" s="12"/>
      <c r="J200" s="9">
        <v>120</v>
      </c>
      <c r="K200" s="9">
        <v>146</v>
      </c>
      <c r="L200" s="44">
        <v>266</v>
      </c>
      <c r="M200" s="133">
        <v>45087</v>
      </c>
      <c r="N200" s="139">
        <f t="shared" si="12"/>
        <v>72.282608695652172</v>
      </c>
    </row>
    <row r="201" spans="1:14" ht="15.75" x14ac:dyDescent="0.25">
      <c r="A201" s="7">
        <v>9</v>
      </c>
      <c r="B201" s="124" t="s">
        <v>66</v>
      </c>
      <c r="C201" s="8" t="s">
        <v>25</v>
      </c>
      <c r="D201" s="11" t="s">
        <v>260</v>
      </c>
      <c r="E201" s="36">
        <v>34726</v>
      </c>
      <c r="F201" s="10">
        <v>38699875</v>
      </c>
      <c r="G201" s="11" t="s">
        <v>21</v>
      </c>
      <c r="H201" s="14" t="s">
        <v>35</v>
      </c>
      <c r="I201" s="14"/>
      <c r="J201" s="13">
        <v>105</v>
      </c>
      <c r="K201" s="13">
        <v>140</v>
      </c>
      <c r="L201" s="43">
        <v>245</v>
      </c>
      <c r="M201" s="133">
        <v>45087</v>
      </c>
      <c r="N201" s="139">
        <f t="shared" si="12"/>
        <v>66.576086956521735</v>
      </c>
    </row>
    <row r="202" spans="1:14" ht="15.75" x14ac:dyDescent="0.25">
      <c r="A202" s="114">
        <v>10</v>
      </c>
      <c r="B202" s="129" t="s">
        <v>304</v>
      </c>
      <c r="C202" s="115" t="s">
        <v>218</v>
      </c>
      <c r="D202" s="116" t="s">
        <v>260</v>
      </c>
      <c r="E202" s="117">
        <v>35003</v>
      </c>
      <c r="F202" s="118">
        <v>39244967</v>
      </c>
      <c r="G202" s="116" t="s">
        <v>21</v>
      </c>
      <c r="H202" s="119" t="s">
        <v>35</v>
      </c>
      <c r="I202" s="119"/>
      <c r="J202" s="120">
        <v>107</v>
      </c>
      <c r="K202" s="120">
        <v>134</v>
      </c>
      <c r="L202" s="121">
        <v>241</v>
      </c>
      <c r="M202" s="137">
        <v>45087</v>
      </c>
      <c r="N202" s="139">
        <f t="shared" si="12"/>
        <v>65.489130434782609</v>
      </c>
    </row>
    <row r="203" spans="1:14" ht="15.75" x14ac:dyDescent="0.25">
      <c r="A203" s="114">
        <v>11</v>
      </c>
      <c r="B203" s="129" t="s">
        <v>264</v>
      </c>
      <c r="C203" s="115" t="s">
        <v>72</v>
      </c>
      <c r="D203" s="116" t="s">
        <v>84</v>
      </c>
      <c r="E203" s="117">
        <v>37780</v>
      </c>
      <c r="F203" s="118">
        <v>44826094</v>
      </c>
      <c r="G203" s="116" t="s">
        <v>29</v>
      </c>
      <c r="H203" s="119" t="s">
        <v>35</v>
      </c>
      <c r="I203" s="119">
        <v>78.2</v>
      </c>
      <c r="J203" s="120">
        <v>102</v>
      </c>
      <c r="K203" s="120">
        <v>135</v>
      </c>
      <c r="L203" s="121">
        <v>237</v>
      </c>
      <c r="M203" s="137">
        <v>45129</v>
      </c>
      <c r="N203" s="139">
        <f t="shared" si="12"/>
        <v>64.40217391304347</v>
      </c>
    </row>
    <row r="204" spans="1:14" ht="16.5" customHeight="1" x14ac:dyDescent="0.25">
      <c r="A204" s="114">
        <v>12</v>
      </c>
      <c r="B204" s="129" t="s">
        <v>217</v>
      </c>
      <c r="C204" s="115" t="s">
        <v>218</v>
      </c>
      <c r="D204" s="116" t="s">
        <v>260</v>
      </c>
      <c r="E204" s="117">
        <v>36909</v>
      </c>
      <c r="F204" s="118">
        <v>43035680</v>
      </c>
      <c r="G204" s="116" t="s">
        <v>21</v>
      </c>
      <c r="H204" s="119" t="s">
        <v>35</v>
      </c>
      <c r="I204" s="119"/>
      <c r="J204" s="120">
        <v>110</v>
      </c>
      <c r="K204" s="120">
        <v>126</v>
      </c>
      <c r="L204" s="121">
        <v>236</v>
      </c>
      <c r="M204" s="137">
        <v>45087</v>
      </c>
      <c r="N204" s="139">
        <f t="shared" si="12"/>
        <v>64.130434782608688</v>
      </c>
    </row>
    <row r="205" spans="1:14" ht="15.75" x14ac:dyDescent="0.25">
      <c r="A205" s="114">
        <v>13</v>
      </c>
      <c r="B205" s="129" t="s">
        <v>220</v>
      </c>
      <c r="C205" s="115" t="s">
        <v>72</v>
      </c>
      <c r="D205" s="116" t="s">
        <v>84</v>
      </c>
      <c r="E205" s="117">
        <v>38364</v>
      </c>
      <c r="F205" s="118">
        <v>46923099</v>
      </c>
      <c r="G205" s="116" t="s">
        <v>29</v>
      </c>
      <c r="H205" s="119" t="s">
        <v>35</v>
      </c>
      <c r="I205" s="119"/>
      <c r="J205" s="120">
        <v>109</v>
      </c>
      <c r="K205" s="120">
        <v>126</v>
      </c>
      <c r="L205" s="121">
        <v>235</v>
      </c>
      <c r="M205" s="137">
        <v>45087</v>
      </c>
      <c r="N205" s="139">
        <f t="shared" si="12"/>
        <v>63.858695652173907</v>
      </c>
    </row>
    <row r="206" spans="1:14" ht="15.75" x14ac:dyDescent="0.25">
      <c r="A206" s="114">
        <v>14</v>
      </c>
      <c r="B206" s="129" t="s">
        <v>219</v>
      </c>
      <c r="C206" s="115" t="s">
        <v>124</v>
      </c>
      <c r="D206" s="116" t="s">
        <v>125</v>
      </c>
      <c r="E206" s="117">
        <v>39163</v>
      </c>
      <c r="F206" s="118">
        <v>47980209</v>
      </c>
      <c r="G206" s="116" t="s">
        <v>15</v>
      </c>
      <c r="H206" s="119" t="s">
        <v>35</v>
      </c>
      <c r="I206" s="119"/>
      <c r="J206" s="120">
        <v>101</v>
      </c>
      <c r="K206" s="120">
        <v>130</v>
      </c>
      <c r="L206" s="121">
        <v>231</v>
      </c>
      <c r="M206" s="137">
        <v>45087</v>
      </c>
      <c r="N206" s="139">
        <f t="shared" si="12"/>
        <v>62.771739130434781</v>
      </c>
    </row>
    <row r="207" spans="1:14" ht="15.75" x14ac:dyDescent="0.25">
      <c r="A207" s="114">
        <v>15</v>
      </c>
      <c r="B207" s="129" t="s">
        <v>305</v>
      </c>
      <c r="C207" s="115" t="s">
        <v>124</v>
      </c>
      <c r="D207" s="116" t="s">
        <v>125</v>
      </c>
      <c r="E207" s="117">
        <v>35443</v>
      </c>
      <c r="F207" s="118">
        <v>40158629</v>
      </c>
      <c r="G207" s="116" t="s">
        <v>21</v>
      </c>
      <c r="H207" s="119" t="s">
        <v>35</v>
      </c>
      <c r="I207" s="119"/>
      <c r="J207" s="120">
        <v>101</v>
      </c>
      <c r="K207" s="120">
        <v>125</v>
      </c>
      <c r="L207" s="121">
        <v>226</v>
      </c>
      <c r="M207" s="137">
        <v>45087</v>
      </c>
      <c r="N207" s="139">
        <f t="shared" si="12"/>
        <v>61.413043478260867</v>
      </c>
    </row>
    <row r="208" spans="1:14" ht="15.75" x14ac:dyDescent="0.25">
      <c r="A208" s="114">
        <v>16</v>
      </c>
      <c r="B208" s="124" t="s">
        <v>222</v>
      </c>
      <c r="C208" s="8" t="s">
        <v>142</v>
      </c>
      <c r="D208" s="11" t="s">
        <v>143</v>
      </c>
      <c r="E208" s="16">
        <v>38996</v>
      </c>
      <c r="F208" s="10">
        <v>47605440</v>
      </c>
      <c r="G208" s="11" t="s">
        <v>15</v>
      </c>
      <c r="H208" s="12" t="s">
        <v>35</v>
      </c>
      <c r="I208" s="12"/>
      <c r="J208" s="9">
        <v>100</v>
      </c>
      <c r="K208" s="9">
        <v>125</v>
      </c>
      <c r="L208" s="44">
        <v>225</v>
      </c>
      <c r="M208" s="133">
        <v>45087</v>
      </c>
      <c r="N208" s="139">
        <f t="shared" si="12"/>
        <v>61.141304347826086</v>
      </c>
    </row>
    <row r="209" spans="1:14" ht="15.75" x14ac:dyDescent="0.25">
      <c r="A209" s="7">
        <v>17</v>
      </c>
      <c r="B209" s="124" t="s">
        <v>221</v>
      </c>
      <c r="C209" s="8" t="s">
        <v>28</v>
      </c>
      <c r="D209" s="11" t="s">
        <v>128</v>
      </c>
      <c r="E209" s="16">
        <v>38139</v>
      </c>
      <c r="F209" s="10">
        <v>45718095</v>
      </c>
      <c r="G209" s="11" t="s">
        <v>29</v>
      </c>
      <c r="H209" s="12" t="s">
        <v>35</v>
      </c>
      <c r="I209" s="12">
        <v>81</v>
      </c>
      <c r="J209" s="9">
        <v>97</v>
      </c>
      <c r="K209" s="9">
        <v>126</v>
      </c>
      <c r="L209" s="44">
        <v>223</v>
      </c>
      <c r="M209" s="133">
        <v>45129</v>
      </c>
      <c r="N209" s="139">
        <f t="shared" si="12"/>
        <v>60.597826086956516</v>
      </c>
    </row>
    <row r="210" spans="1:14" ht="15.75" x14ac:dyDescent="0.25">
      <c r="A210" s="7">
        <v>18</v>
      </c>
      <c r="B210" s="129" t="s">
        <v>112</v>
      </c>
      <c r="C210" s="115" t="s">
        <v>113</v>
      </c>
      <c r="D210" s="116" t="s">
        <v>263</v>
      </c>
      <c r="E210" s="117">
        <v>38440</v>
      </c>
      <c r="F210" s="118">
        <v>46624245</v>
      </c>
      <c r="G210" s="116" t="s">
        <v>29</v>
      </c>
      <c r="H210" s="119" t="s">
        <v>35</v>
      </c>
      <c r="I210" s="119"/>
      <c r="J210" s="120">
        <v>96</v>
      </c>
      <c r="K210" s="120">
        <v>125</v>
      </c>
      <c r="L210" s="121">
        <v>221</v>
      </c>
      <c r="M210" s="137">
        <v>44996</v>
      </c>
      <c r="N210" s="139">
        <f t="shared" si="12"/>
        <v>60.054347826086953</v>
      </c>
    </row>
    <row r="211" spans="1:14" ht="15.75" x14ac:dyDescent="0.25">
      <c r="A211" s="7">
        <v>19</v>
      </c>
      <c r="B211" s="129" t="s">
        <v>229</v>
      </c>
      <c r="C211" s="115" t="s">
        <v>142</v>
      </c>
      <c r="D211" s="116" t="s">
        <v>143</v>
      </c>
      <c r="E211" s="117">
        <v>37757</v>
      </c>
      <c r="F211" s="118">
        <v>44920604</v>
      </c>
      <c r="G211" s="116" t="s">
        <v>29</v>
      </c>
      <c r="H211" s="119" t="s">
        <v>35</v>
      </c>
      <c r="I211" s="119">
        <v>80</v>
      </c>
      <c r="J211" s="120">
        <v>95</v>
      </c>
      <c r="K211" s="120">
        <v>125</v>
      </c>
      <c r="L211" s="121">
        <v>220</v>
      </c>
      <c r="M211" s="137">
        <v>45122</v>
      </c>
      <c r="N211" s="139">
        <f t="shared" si="12"/>
        <v>59.782608695652172</v>
      </c>
    </row>
    <row r="212" spans="1:14" ht="15.75" x14ac:dyDescent="0.25">
      <c r="A212" s="7">
        <v>20</v>
      </c>
      <c r="B212" s="124" t="s">
        <v>223</v>
      </c>
      <c r="C212" s="8" t="s">
        <v>190</v>
      </c>
      <c r="D212" s="11" t="s">
        <v>128</v>
      </c>
      <c r="E212" s="16">
        <v>39399</v>
      </c>
      <c r="F212" s="10">
        <v>48281116</v>
      </c>
      <c r="G212" s="11" t="s">
        <v>15</v>
      </c>
      <c r="H212" s="12" t="s">
        <v>35</v>
      </c>
      <c r="I212" s="12"/>
      <c r="J212" s="9">
        <v>90</v>
      </c>
      <c r="K212" s="9">
        <v>105</v>
      </c>
      <c r="L212" s="44">
        <v>195</v>
      </c>
      <c r="M212" s="133">
        <v>45045</v>
      </c>
      <c r="N212" s="139">
        <f t="shared" si="12"/>
        <v>52.989130434782609</v>
      </c>
    </row>
    <row r="213" spans="1:14" ht="15.75" x14ac:dyDescent="0.25">
      <c r="A213" s="7">
        <v>21</v>
      </c>
      <c r="B213" s="124" t="s">
        <v>306</v>
      </c>
      <c r="C213" s="8" t="s">
        <v>284</v>
      </c>
      <c r="D213" s="11" t="s">
        <v>260</v>
      </c>
      <c r="E213" s="16">
        <v>38564</v>
      </c>
      <c r="F213" s="10">
        <v>47012524</v>
      </c>
      <c r="G213" s="11" t="s">
        <v>29</v>
      </c>
      <c r="H213" s="12" t="s">
        <v>35</v>
      </c>
      <c r="I213" s="12"/>
      <c r="J213" s="9">
        <v>83</v>
      </c>
      <c r="K213" s="9">
        <v>103</v>
      </c>
      <c r="L213" s="44">
        <v>186</v>
      </c>
      <c r="M213" s="133">
        <v>45087</v>
      </c>
      <c r="N213" s="139">
        <f t="shared" si="12"/>
        <v>50.543478260869563</v>
      </c>
    </row>
    <row r="214" spans="1:14" ht="15.75" x14ac:dyDescent="0.25">
      <c r="A214" s="7">
        <v>22</v>
      </c>
      <c r="B214" s="124" t="s">
        <v>390</v>
      </c>
      <c r="C214" s="8" t="s">
        <v>190</v>
      </c>
      <c r="D214" s="11" t="s">
        <v>128</v>
      </c>
      <c r="E214" s="16">
        <v>38817</v>
      </c>
      <c r="F214" s="10">
        <v>47239588</v>
      </c>
      <c r="G214" s="11" t="s">
        <v>15</v>
      </c>
      <c r="H214" s="12" t="s">
        <v>35</v>
      </c>
      <c r="I214" s="12">
        <v>81</v>
      </c>
      <c r="J214" s="9">
        <v>80</v>
      </c>
      <c r="K214" s="9">
        <v>105</v>
      </c>
      <c r="L214" s="44">
        <v>185</v>
      </c>
      <c r="M214" s="133">
        <v>45129</v>
      </c>
      <c r="N214" s="139">
        <f t="shared" si="12"/>
        <v>50.271739130434781</v>
      </c>
    </row>
    <row r="215" spans="1:14" ht="15.75" x14ac:dyDescent="0.25">
      <c r="A215" s="7">
        <v>23</v>
      </c>
      <c r="B215" s="124" t="s">
        <v>391</v>
      </c>
      <c r="C215" s="8" t="s">
        <v>192</v>
      </c>
      <c r="D215" s="11" t="s">
        <v>181</v>
      </c>
      <c r="E215" s="16">
        <v>38172</v>
      </c>
      <c r="F215" s="10">
        <v>45801725</v>
      </c>
      <c r="G215" s="11" t="s">
        <v>29</v>
      </c>
      <c r="H215" s="12" t="s">
        <v>35</v>
      </c>
      <c r="I215" s="12">
        <v>80</v>
      </c>
      <c r="J215" s="9">
        <v>80</v>
      </c>
      <c r="K215" s="9">
        <v>105</v>
      </c>
      <c r="L215" s="44">
        <v>185</v>
      </c>
      <c r="M215" s="133">
        <v>45122</v>
      </c>
      <c r="N215" s="139">
        <f t="shared" si="12"/>
        <v>50.271739130434781</v>
      </c>
    </row>
    <row r="216" spans="1:14" ht="15.75" x14ac:dyDescent="0.25">
      <c r="A216" s="7">
        <v>24</v>
      </c>
      <c r="B216" s="124" t="s">
        <v>392</v>
      </c>
      <c r="C216" s="8" t="s">
        <v>75</v>
      </c>
      <c r="D216" s="11" t="s">
        <v>354</v>
      </c>
      <c r="E216" s="16">
        <v>38405</v>
      </c>
      <c r="F216" s="10">
        <v>46536759</v>
      </c>
      <c r="G216" s="11" t="s">
        <v>29</v>
      </c>
      <c r="H216" s="12" t="s">
        <v>35</v>
      </c>
      <c r="I216" s="12" t="s">
        <v>393</v>
      </c>
      <c r="J216" s="9">
        <v>60</v>
      </c>
      <c r="K216" s="9">
        <v>100</v>
      </c>
      <c r="L216" s="44">
        <v>160</v>
      </c>
      <c r="M216" s="133">
        <v>45129</v>
      </c>
      <c r="N216" s="139">
        <f t="shared" si="12"/>
        <v>43.478260869565219</v>
      </c>
    </row>
    <row r="217" spans="1:14" ht="15.75" x14ac:dyDescent="0.25">
      <c r="A217" s="7">
        <v>25</v>
      </c>
      <c r="B217" s="124" t="s">
        <v>224</v>
      </c>
      <c r="C217" s="8" t="s">
        <v>211</v>
      </c>
      <c r="D217" s="11" t="s">
        <v>212</v>
      </c>
      <c r="E217" s="16">
        <v>40057</v>
      </c>
      <c r="F217" s="10">
        <v>49578133</v>
      </c>
      <c r="G217" s="11" t="s">
        <v>18</v>
      </c>
      <c r="H217" s="12" t="s">
        <v>35</v>
      </c>
      <c r="I217" s="12"/>
      <c r="J217" s="9">
        <v>71</v>
      </c>
      <c r="K217" s="9">
        <v>88</v>
      </c>
      <c r="L217" s="44">
        <v>159</v>
      </c>
      <c r="M217" s="133">
        <v>45045</v>
      </c>
      <c r="N217" s="139">
        <f t="shared" si="12"/>
        <v>43.20652173913043</v>
      </c>
    </row>
    <row r="218" spans="1:14" ht="16.5" thickBot="1" x14ac:dyDescent="0.3">
      <c r="A218" s="76">
        <v>26</v>
      </c>
      <c r="B218" s="125" t="s">
        <v>225</v>
      </c>
      <c r="C218" s="54" t="s">
        <v>226</v>
      </c>
      <c r="D218" s="37" t="s">
        <v>128</v>
      </c>
      <c r="E218" s="81">
        <v>39667</v>
      </c>
      <c r="F218" s="60">
        <v>48898160</v>
      </c>
      <c r="G218" s="37" t="s">
        <v>18</v>
      </c>
      <c r="H218" s="74" t="s">
        <v>35</v>
      </c>
      <c r="I218" s="74"/>
      <c r="J218" s="55">
        <v>74</v>
      </c>
      <c r="K218" s="55">
        <v>81</v>
      </c>
      <c r="L218" s="56">
        <v>155</v>
      </c>
      <c r="M218" s="134">
        <v>45045</v>
      </c>
      <c r="N218" s="140">
        <f t="shared" si="12"/>
        <v>42.119565217391305</v>
      </c>
    </row>
    <row r="219" spans="1:14" ht="15.75" x14ac:dyDescent="0.25">
      <c r="A219" s="84">
        <v>1</v>
      </c>
      <c r="B219" s="123" t="s">
        <v>119</v>
      </c>
      <c r="C219" s="89" t="s">
        <v>24</v>
      </c>
      <c r="D219" s="38" t="s">
        <v>260</v>
      </c>
      <c r="E219" s="101">
        <v>33120</v>
      </c>
      <c r="F219" s="52">
        <v>35459130</v>
      </c>
      <c r="G219" s="38" t="s">
        <v>21</v>
      </c>
      <c r="H219" s="91" t="s">
        <v>34</v>
      </c>
      <c r="I219" s="91"/>
      <c r="J219" s="47">
        <v>150</v>
      </c>
      <c r="K219" s="47">
        <v>175</v>
      </c>
      <c r="L219" s="53">
        <v>325</v>
      </c>
      <c r="M219" s="132">
        <v>44996</v>
      </c>
      <c r="N219" s="139">
        <f>(L219/3.87)</f>
        <v>83.979328165374682</v>
      </c>
    </row>
    <row r="220" spans="1:14" ht="15.75" x14ac:dyDescent="0.25">
      <c r="A220" s="84">
        <v>2</v>
      </c>
      <c r="B220" s="123" t="s">
        <v>22</v>
      </c>
      <c r="C220" s="89" t="s">
        <v>19</v>
      </c>
      <c r="D220" s="38" t="s">
        <v>20</v>
      </c>
      <c r="E220" s="90">
        <v>35760</v>
      </c>
      <c r="F220" s="52">
        <v>40748914</v>
      </c>
      <c r="G220" s="38" t="s">
        <v>21</v>
      </c>
      <c r="H220" s="92" t="s">
        <v>34</v>
      </c>
      <c r="I220" s="92"/>
      <c r="J220" s="70">
        <v>135</v>
      </c>
      <c r="K220" s="70">
        <v>175</v>
      </c>
      <c r="L220" s="71">
        <v>310</v>
      </c>
      <c r="M220" s="132">
        <v>45045</v>
      </c>
      <c r="N220" s="139">
        <f>(L220/3.87)</f>
        <v>80.103359173126606</v>
      </c>
    </row>
    <row r="221" spans="1:14" ht="15.75" x14ac:dyDescent="0.25">
      <c r="A221" s="84">
        <v>3</v>
      </c>
      <c r="B221" s="123" t="s">
        <v>89</v>
      </c>
      <c r="C221" s="89" t="s">
        <v>24</v>
      </c>
      <c r="D221" s="38" t="s">
        <v>260</v>
      </c>
      <c r="E221" s="101">
        <v>36825</v>
      </c>
      <c r="F221" s="52">
        <v>42951481</v>
      </c>
      <c r="G221" s="38" t="s">
        <v>21</v>
      </c>
      <c r="H221" s="91" t="s">
        <v>34</v>
      </c>
      <c r="I221" s="91"/>
      <c r="J221" s="47">
        <v>140</v>
      </c>
      <c r="K221" s="47">
        <v>168</v>
      </c>
      <c r="L221" s="53">
        <v>308</v>
      </c>
      <c r="M221" s="132">
        <v>45016</v>
      </c>
      <c r="N221" s="139">
        <f>(L221/3.87)</f>
        <v>79.586563307493535</v>
      </c>
    </row>
    <row r="222" spans="1:14" ht="15.75" x14ac:dyDescent="0.25">
      <c r="A222" s="7">
        <v>4</v>
      </c>
      <c r="B222" s="124" t="s">
        <v>67</v>
      </c>
      <c r="C222" s="8" t="s">
        <v>75</v>
      </c>
      <c r="D222" s="11" t="s">
        <v>259</v>
      </c>
      <c r="E222" s="36">
        <v>38272</v>
      </c>
      <c r="F222" s="10">
        <v>95074807</v>
      </c>
      <c r="G222" s="11" t="s">
        <v>29</v>
      </c>
      <c r="H222" s="12" t="s">
        <v>34</v>
      </c>
      <c r="I222" s="12"/>
      <c r="J222" s="9">
        <v>130</v>
      </c>
      <c r="K222" s="9">
        <v>162</v>
      </c>
      <c r="L222" s="44">
        <v>292</v>
      </c>
      <c r="M222" s="133">
        <v>44996</v>
      </c>
      <c r="N222" s="139">
        <f>(L222/3.87)</f>
        <v>75.452196382428937</v>
      </c>
    </row>
    <row r="223" spans="1:14" ht="15.75" x14ac:dyDescent="0.25">
      <c r="A223" s="7">
        <v>5</v>
      </c>
      <c r="B223" s="124" t="s">
        <v>394</v>
      </c>
      <c r="C223" s="8" t="s">
        <v>92</v>
      </c>
      <c r="D223" s="11" t="s">
        <v>255</v>
      </c>
      <c r="E223" s="36">
        <v>36215</v>
      </c>
      <c r="F223" s="10">
        <v>41760542</v>
      </c>
      <c r="G223" s="11" t="s">
        <v>21</v>
      </c>
      <c r="H223" s="12" t="s">
        <v>34</v>
      </c>
      <c r="I223" s="12">
        <v>87.4</v>
      </c>
      <c r="J223" s="9">
        <v>126</v>
      </c>
      <c r="K223" s="9">
        <v>165</v>
      </c>
      <c r="L223" s="44">
        <v>291</v>
      </c>
      <c r="M223" s="133">
        <v>45129</v>
      </c>
      <c r="N223" s="139">
        <f t="shared" ref="N223:N239" si="13">(L223/3.87)</f>
        <v>75.193798449612402</v>
      </c>
    </row>
    <row r="224" spans="1:14" ht="15.75" x14ac:dyDescent="0.25">
      <c r="A224" s="7">
        <v>6</v>
      </c>
      <c r="B224" s="124" t="s">
        <v>104</v>
      </c>
      <c r="C224" s="8" t="s">
        <v>103</v>
      </c>
      <c r="D224" s="11" t="s">
        <v>105</v>
      </c>
      <c r="E224" s="36">
        <v>37837</v>
      </c>
      <c r="F224" s="10">
        <v>44960740</v>
      </c>
      <c r="G224" s="11" t="s">
        <v>29</v>
      </c>
      <c r="H224" s="12" t="s">
        <v>34</v>
      </c>
      <c r="I224" s="12"/>
      <c r="J224" s="9">
        <v>125</v>
      </c>
      <c r="K224" s="9">
        <v>153</v>
      </c>
      <c r="L224" s="44">
        <v>278</v>
      </c>
      <c r="M224" s="133">
        <v>44996</v>
      </c>
      <c r="N224" s="139">
        <f t="shared" si="13"/>
        <v>71.834625322997411</v>
      </c>
    </row>
    <row r="225" spans="1:14" ht="15.75" x14ac:dyDescent="0.25">
      <c r="A225" s="7">
        <v>7</v>
      </c>
      <c r="B225" s="124" t="s">
        <v>227</v>
      </c>
      <c r="C225" s="8" t="s">
        <v>24</v>
      </c>
      <c r="D225" s="11" t="s">
        <v>260</v>
      </c>
      <c r="E225" s="36">
        <v>36452</v>
      </c>
      <c r="F225" s="10">
        <v>40800695</v>
      </c>
      <c r="G225" s="11" t="s">
        <v>21</v>
      </c>
      <c r="H225" s="12" t="s">
        <v>34</v>
      </c>
      <c r="I225" s="12"/>
      <c r="J225" s="9">
        <v>118</v>
      </c>
      <c r="K225" s="9">
        <v>150</v>
      </c>
      <c r="L225" s="44">
        <v>268</v>
      </c>
      <c r="M225" s="133">
        <v>45045</v>
      </c>
      <c r="N225" s="139">
        <f t="shared" si="13"/>
        <v>69.250645994832041</v>
      </c>
    </row>
    <row r="226" spans="1:14" ht="15.75" x14ac:dyDescent="0.25">
      <c r="A226" s="7">
        <v>8</v>
      </c>
      <c r="B226" s="124" t="s">
        <v>26</v>
      </c>
      <c r="C226" s="8" t="s">
        <v>25</v>
      </c>
      <c r="D226" s="11" t="s">
        <v>260</v>
      </c>
      <c r="E226" s="36">
        <v>37130</v>
      </c>
      <c r="F226" s="10">
        <v>43570613</v>
      </c>
      <c r="G226" s="11" t="s">
        <v>21</v>
      </c>
      <c r="H226" s="14" t="s">
        <v>34</v>
      </c>
      <c r="I226" s="14"/>
      <c r="J226" s="13">
        <v>118</v>
      </c>
      <c r="K226" s="13">
        <v>147</v>
      </c>
      <c r="L226" s="43">
        <v>265</v>
      </c>
      <c r="M226" s="133">
        <v>44996</v>
      </c>
      <c r="N226" s="139">
        <f t="shared" si="13"/>
        <v>68.47545219638242</v>
      </c>
    </row>
    <row r="227" spans="1:14" ht="15.75" x14ac:dyDescent="0.25">
      <c r="A227" s="7">
        <v>9</v>
      </c>
      <c r="B227" s="124" t="s">
        <v>116</v>
      </c>
      <c r="C227" s="8" t="s">
        <v>82</v>
      </c>
      <c r="D227" s="11" t="s">
        <v>258</v>
      </c>
      <c r="E227" s="36">
        <v>39359</v>
      </c>
      <c r="F227" s="10">
        <v>47914890</v>
      </c>
      <c r="G227" s="11" t="s">
        <v>15</v>
      </c>
      <c r="H227" s="12" t="s">
        <v>34</v>
      </c>
      <c r="I227" s="12" t="s">
        <v>395</v>
      </c>
      <c r="J227" s="9">
        <v>120</v>
      </c>
      <c r="K227" s="9">
        <v>140</v>
      </c>
      <c r="L227" s="44">
        <v>260</v>
      </c>
      <c r="M227" s="187">
        <v>45129</v>
      </c>
      <c r="N227" s="139">
        <f t="shared" si="13"/>
        <v>67.183462532299743</v>
      </c>
    </row>
    <row r="228" spans="1:14" ht="15.75" x14ac:dyDescent="0.25">
      <c r="A228" s="7">
        <v>10</v>
      </c>
      <c r="B228" s="124" t="s">
        <v>311</v>
      </c>
      <c r="C228" s="8" t="s">
        <v>68</v>
      </c>
      <c r="D228" s="11" t="s">
        <v>260</v>
      </c>
      <c r="E228" s="36">
        <v>36327</v>
      </c>
      <c r="F228" s="10">
        <v>42014080</v>
      </c>
      <c r="G228" s="11" t="s">
        <v>21</v>
      </c>
      <c r="H228" s="12" t="s">
        <v>34</v>
      </c>
      <c r="I228" s="12">
        <v>88.1</v>
      </c>
      <c r="J228" s="9">
        <v>110</v>
      </c>
      <c r="K228" s="9">
        <v>142</v>
      </c>
      <c r="L228" s="44">
        <v>252</v>
      </c>
      <c r="M228" s="133">
        <v>45129</v>
      </c>
      <c r="N228" s="139">
        <f t="shared" si="13"/>
        <v>65.116279069767444</v>
      </c>
    </row>
    <row r="229" spans="1:14" ht="15.75" x14ac:dyDescent="0.25">
      <c r="A229" s="7">
        <v>11</v>
      </c>
      <c r="B229" s="124" t="s">
        <v>307</v>
      </c>
      <c r="C229" s="8" t="s">
        <v>287</v>
      </c>
      <c r="D229" s="11" t="s">
        <v>260</v>
      </c>
      <c r="E229" s="36">
        <v>35296</v>
      </c>
      <c r="F229" s="10">
        <v>40375553</v>
      </c>
      <c r="G229" s="11" t="s">
        <v>21</v>
      </c>
      <c r="H229" s="12" t="s">
        <v>34</v>
      </c>
      <c r="I229" s="12"/>
      <c r="J229" s="9">
        <v>108</v>
      </c>
      <c r="K229" s="9">
        <v>130</v>
      </c>
      <c r="L229" s="44">
        <v>238</v>
      </c>
      <c r="M229" s="133">
        <v>45087</v>
      </c>
      <c r="N229" s="139">
        <f t="shared" si="13"/>
        <v>61.498708010335918</v>
      </c>
    </row>
    <row r="230" spans="1:14" ht="15.75" x14ac:dyDescent="0.25">
      <c r="A230" s="7">
        <v>12</v>
      </c>
      <c r="B230" s="124" t="s">
        <v>396</v>
      </c>
      <c r="C230" s="8" t="s">
        <v>397</v>
      </c>
      <c r="D230" s="11" t="s">
        <v>260</v>
      </c>
      <c r="E230" s="36">
        <v>31869</v>
      </c>
      <c r="F230" s="10">
        <v>93685000</v>
      </c>
      <c r="G230" s="11" t="s">
        <v>21</v>
      </c>
      <c r="H230" s="12" t="s">
        <v>34</v>
      </c>
      <c r="I230" s="12">
        <v>88.4</v>
      </c>
      <c r="J230" s="9">
        <v>106</v>
      </c>
      <c r="K230" s="9">
        <v>132</v>
      </c>
      <c r="L230" s="44">
        <v>238</v>
      </c>
      <c r="M230" s="133">
        <v>45129</v>
      </c>
      <c r="N230" s="139">
        <f t="shared" si="13"/>
        <v>61.498708010335918</v>
      </c>
    </row>
    <row r="231" spans="1:14" ht="15.75" x14ac:dyDescent="0.25">
      <c r="A231" s="7">
        <v>13</v>
      </c>
      <c r="B231" s="124" t="s">
        <v>228</v>
      </c>
      <c r="C231" s="8" t="s">
        <v>142</v>
      </c>
      <c r="D231" s="11" t="s">
        <v>143</v>
      </c>
      <c r="E231" s="36">
        <v>38718</v>
      </c>
      <c r="F231" s="10">
        <v>46049960</v>
      </c>
      <c r="G231" s="11" t="s">
        <v>15</v>
      </c>
      <c r="H231" s="12" t="s">
        <v>34</v>
      </c>
      <c r="I231" s="12"/>
      <c r="J231" s="9">
        <v>105</v>
      </c>
      <c r="K231" s="9">
        <v>125</v>
      </c>
      <c r="L231" s="44">
        <v>230</v>
      </c>
      <c r="M231" s="133">
        <v>45045</v>
      </c>
      <c r="N231" s="139">
        <f t="shared" si="13"/>
        <v>59.431524547803619</v>
      </c>
    </row>
    <row r="232" spans="1:14" ht="15.75" x14ac:dyDescent="0.25">
      <c r="A232" s="84">
        <v>14</v>
      </c>
      <c r="B232" s="127" t="s">
        <v>398</v>
      </c>
      <c r="C232" s="104" t="s">
        <v>142</v>
      </c>
      <c r="D232" s="83" t="s">
        <v>143</v>
      </c>
      <c r="E232" s="110">
        <v>38996</v>
      </c>
      <c r="F232" s="106">
        <v>47605440</v>
      </c>
      <c r="G232" s="83" t="s">
        <v>15</v>
      </c>
      <c r="H232" s="107" t="s">
        <v>34</v>
      </c>
      <c r="I232" s="107">
        <v>83</v>
      </c>
      <c r="J232" s="108">
        <v>100</v>
      </c>
      <c r="K232" s="108">
        <v>130</v>
      </c>
      <c r="L232" s="109">
        <v>230</v>
      </c>
      <c r="M232" s="132">
        <v>45122</v>
      </c>
      <c r="N232" s="139">
        <f t="shared" si="13"/>
        <v>59.431524547803619</v>
      </c>
    </row>
    <row r="233" spans="1:14" ht="15.75" x14ac:dyDescent="0.25">
      <c r="A233" s="7">
        <v>15</v>
      </c>
      <c r="B233" s="129" t="s">
        <v>399</v>
      </c>
      <c r="C233" s="115" t="s">
        <v>142</v>
      </c>
      <c r="D233" s="116" t="s">
        <v>143</v>
      </c>
      <c r="E233" s="117">
        <v>37757</v>
      </c>
      <c r="F233" s="118">
        <v>44920604</v>
      </c>
      <c r="G233" s="116" t="s">
        <v>29</v>
      </c>
      <c r="H233" s="176" t="s">
        <v>34</v>
      </c>
      <c r="I233" s="176"/>
      <c r="J233" s="167">
        <v>95</v>
      </c>
      <c r="K233" s="167">
        <v>127</v>
      </c>
      <c r="L233" s="168">
        <v>222</v>
      </c>
      <c r="M233" s="133">
        <v>45045</v>
      </c>
      <c r="N233" s="139">
        <f t="shared" si="13"/>
        <v>57.364341085271313</v>
      </c>
    </row>
    <row r="234" spans="1:14" ht="15.75" x14ac:dyDescent="0.25">
      <c r="A234" s="7">
        <v>16</v>
      </c>
      <c r="B234" s="124" t="s">
        <v>230</v>
      </c>
      <c r="C234" s="8" t="s">
        <v>231</v>
      </c>
      <c r="D234" s="11" t="s">
        <v>260</v>
      </c>
      <c r="E234" s="36">
        <v>39194</v>
      </c>
      <c r="F234" s="10">
        <v>47490557</v>
      </c>
      <c r="G234" s="11" t="s">
        <v>15</v>
      </c>
      <c r="H234" s="14" t="s">
        <v>34</v>
      </c>
      <c r="I234" s="14">
        <v>87.7</v>
      </c>
      <c r="J234" s="13">
        <v>95</v>
      </c>
      <c r="K234" s="13">
        <v>125</v>
      </c>
      <c r="L234" s="43">
        <v>220</v>
      </c>
      <c r="M234" s="133">
        <v>45129</v>
      </c>
      <c r="N234" s="139">
        <f t="shared" si="13"/>
        <v>56.847545219638242</v>
      </c>
    </row>
    <row r="235" spans="1:14" ht="15.75" x14ac:dyDescent="0.25">
      <c r="A235" s="7">
        <v>17</v>
      </c>
      <c r="B235" s="124" t="s">
        <v>400</v>
      </c>
      <c r="C235" s="8" t="s">
        <v>82</v>
      </c>
      <c r="D235" s="11" t="s">
        <v>279</v>
      </c>
      <c r="E235" s="36">
        <v>37007</v>
      </c>
      <c r="F235" s="10">
        <v>43217535</v>
      </c>
      <c r="G235" s="11" t="s">
        <v>21</v>
      </c>
      <c r="H235" s="14" t="s">
        <v>34</v>
      </c>
      <c r="I235" s="14" t="s">
        <v>401</v>
      </c>
      <c r="J235" s="13">
        <v>100</v>
      </c>
      <c r="K235" s="13">
        <v>120</v>
      </c>
      <c r="L235" s="43">
        <v>220</v>
      </c>
      <c r="M235" s="133">
        <v>45129</v>
      </c>
      <c r="N235" s="139">
        <f t="shared" si="13"/>
        <v>56.847545219638242</v>
      </c>
    </row>
    <row r="236" spans="1:14" ht="15.75" x14ac:dyDescent="0.25">
      <c r="A236" s="7">
        <v>18</v>
      </c>
      <c r="B236" s="124" t="s">
        <v>308</v>
      </c>
      <c r="C236" s="8" t="s">
        <v>309</v>
      </c>
      <c r="D236" s="11" t="s">
        <v>260</v>
      </c>
      <c r="E236" s="36">
        <v>38846</v>
      </c>
      <c r="F236" s="10">
        <v>47314118</v>
      </c>
      <c r="G236" s="11" t="s">
        <v>15</v>
      </c>
      <c r="H236" s="14" t="s">
        <v>34</v>
      </c>
      <c r="I236" s="14"/>
      <c r="J236" s="13">
        <v>84</v>
      </c>
      <c r="K236" s="13">
        <v>100</v>
      </c>
      <c r="L236" s="43">
        <v>184</v>
      </c>
      <c r="M236" s="133">
        <v>45087</v>
      </c>
      <c r="N236" s="139">
        <f t="shared" si="13"/>
        <v>47.545219638242891</v>
      </c>
    </row>
    <row r="237" spans="1:14" ht="15.75" x14ac:dyDescent="0.25">
      <c r="A237" s="7">
        <v>19</v>
      </c>
      <c r="B237" s="124" t="s">
        <v>310</v>
      </c>
      <c r="C237" s="8" t="s">
        <v>163</v>
      </c>
      <c r="D237" s="11" t="s">
        <v>164</v>
      </c>
      <c r="E237" s="36">
        <v>38527</v>
      </c>
      <c r="F237" s="10">
        <v>46652326</v>
      </c>
      <c r="G237" s="11" t="s">
        <v>29</v>
      </c>
      <c r="H237" s="14" t="s">
        <v>34</v>
      </c>
      <c r="I237" s="14"/>
      <c r="J237" s="13">
        <v>82</v>
      </c>
      <c r="K237" s="13">
        <v>97</v>
      </c>
      <c r="L237" s="43">
        <v>179</v>
      </c>
      <c r="M237" s="133">
        <v>45087</v>
      </c>
      <c r="N237" s="139">
        <f t="shared" si="13"/>
        <v>46.253229974160206</v>
      </c>
    </row>
    <row r="238" spans="1:14" ht="15.75" x14ac:dyDescent="0.25">
      <c r="A238" s="7">
        <v>20</v>
      </c>
      <c r="B238" s="123" t="s">
        <v>232</v>
      </c>
      <c r="C238" s="89" t="s">
        <v>211</v>
      </c>
      <c r="D238" s="38" t="s">
        <v>212</v>
      </c>
      <c r="E238" s="90">
        <v>36378</v>
      </c>
      <c r="F238" s="52">
        <v>41732886</v>
      </c>
      <c r="G238" s="38" t="s">
        <v>21</v>
      </c>
      <c r="H238" s="92" t="s">
        <v>34</v>
      </c>
      <c r="I238" s="92"/>
      <c r="J238" s="70">
        <v>81</v>
      </c>
      <c r="K238" s="70">
        <v>95</v>
      </c>
      <c r="L238" s="71">
        <v>176</v>
      </c>
      <c r="M238" s="132">
        <v>45045</v>
      </c>
      <c r="N238" s="139">
        <f t="shared" si="13"/>
        <v>45.478036175710592</v>
      </c>
    </row>
    <row r="239" spans="1:14" ht="16.5" thickBot="1" x14ac:dyDescent="0.3">
      <c r="A239" s="7">
        <v>21</v>
      </c>
      <c r="B239" s="123" t="s">
        <v>402</v>
      </c>
      <c r="C239" s="89" t="s">
        <v>211</v>
      </c>
      <c r="D239" s="38" t="s">
        <v>212</v>
      </c>
      <c r="E239" s="90">
        <v>40057</v>
      </c>
      <c r="F239" s="52">
        <v>49578133</v>
      </c>
      <c r="G239" s="38" t="s">
        <v>18</v>
      </c>
      <c r="H239" s="92" t="s">
        <v>34</v>
      </c>
      <c r="I239" s="92">
        <v>89</v>
      </c>
      <c r="J239" s="70">
        <v>73</v>
      </c>
      <c r="K239" s="70">
        <v>92</v>
      </c>
      <c r="L239" s="71">
        <v>165</v>
      </c>
      <c r="M239" s="132">
        <v>45129</v>
      </c>
      <c r="N239" s="139">
        <f t="shared" si="13"/>
        <v>42.63565891472868</v>
      </c>
    </row>
    <row r="240" spans="1:14" ht="15.75" x14ac:dyDescent="0.25">
      <c r="A240" s="1">
        <v>1</v>
      </c>
      <c r="B240" s="126" t="s">
        <v>68</v>
      </c>
      <c r="C240" s="2" t="s">
        <v>19</v>
      </c>
      <c r="D240" s="4" t="s">
        <v>20</v>
      </c>
      <c r="E240" s="39">
        <v>34906</v>
      </c>
      <c r="F240" s="5">
        <v>39069307</v>
      </c>
      <c r="G240" s="4" t="s">
        <v>21</v>
      </c>
      <c r="H240" s="80" t="s">
        <v>45</v>
      </c>
      <c r="I240" s="80"/>
      <c r="J240" s="72">
        <v>137</v>
      </c>
      <c r="K240" s="72">
        <v>181</v>
      </c>
      <c r="L240" s="73">
        <v>318</v>
      </c>
      <c r="M240" s="135">
        <v>45016</v>
      </c>
      <c r="N240" s="138">
        <f>(L240/4.01)</f>
        <v>79.301745635910223</v>
      </c>
    </row>
    <row r="241" spans="1:14" ht="15.75" x14ac:dyDescent="0.25">
      <c r="A241" s="84">
        <v>2</v>
      </c>
      <c r="B241" s="123" t="s">
        <v>90</v>
      </c>
      <c r="C241" s="89" t="s">
        <v>19</v>
      </c>
      <c r="D241" s="38" t="s">
        <v>20</v>
      </c>
      <c r="E241" s="90">
        <v>35760</v>
      </c>
      <c r="F241" s="52">
        <v>40748914</v>
      </c>
      <c r="G241" s="38" t="s">
        <v>21</v>
      </c>
      <c r="H241" s="92" t="s">
        <v>45</v>
      </c>
      <c r="I241" s="92"/>
      <c r="J241" s="70">
        <v>130</v>
      </c>
      <c r="K241" s="70">
        <v>177</v>
      </c>
      <c r="L241" s="71">
        <v>307</v>
      </c>
      <c r="M241" s="132">
        <v>45016</v>
      </c>
      <c r="N241" s="139">
        <f t="shared" ref="N241:N250" si="14">(L241/4.01)</f>
        <v>76.558603491271825</v>
      </c>
    </row>
    <row r="242" spans="1:14" ht="15.75" x14ac:dyDescent="0.25">
      <c r="A242" s="84">
        <v>3</v>
      </c>
      <c r="B242" s="123" t="s">
        <v>234</v>
      </c>
      <c r="C242" s="89" t="s">
        <v>142</v>
      </c>
      <c r="D242" s="38" t="s">
        <v>143</v>
      </c>
      <c r="E242" s="90">
        <v>37158</v>
      </c>
      <c r="F242" s="52">
        <v>43707217</v>
      </c>
      <c r="G242" s="38" t="s">
        <v>21</v>
      </c>
      <c r="H242" s="92" t="s">
        <v>45</v>
      </c>
      <c r="I242" s="92">
        <v>93</v>
      </c>
      <c r="J242" s="70">
        <v>138</v>
      </c>
      <c r="K242" s="70">
        <v>165</v>
      </c>
      <c r="L242" s="71">
        <v>303</v>
      </c>
      <c r="M242" s="132">
        <v>45122</v>
      </c>
      <c r="N242" s="139">
        <f>(L242/4.01)</f>
        <v>75.561097256857863</v>
      </c>
    </row>
    <row r="243" spans="1:14" ht="15.75" x14ac:dyDescent="0.25">
      <c r="A243" s="84">
        <v>4</v>
      </c>
      <c r="B243" s="123" t="s">
        <v>233</v>
      </c>
      <c r="C243" s="89" t="s">
        <v>103</v>
      </c>
      <c r="D243" s="38" t="s">
        <v>105</v>
      </c>
      <c r="E243" s="90">
        <v>37837</v>
      </c>
      <c r="F243" s="52">
        <v>44960740</v>
      </c>
      <c r="G243" s="38" t="s">
        <v>29</v>
      </c>
      <c r="H243" s="92" t="s">
        <v>45</v>
      </c>
      <c r="I243" s="92"/>
      <c r="J243" s="70">
        <v>133</v>
      </c>
      <c r="K243" s="70">
        <v>155</v>
      </c>
      <c r="L243" s="71">
        <v>288</v>
      </c>
      <c r="M243" s="132">
        <v>45045</v>
      </c>
      <c r="N243" s="139">
        <f t="shared" si="14"/>
        <v>71.820448877805489</v>
      </c>
    </row>
    <row r="244" spans="1:14" ht="15.75" x14ac:dyDescent="0.25">
      <c r="A244" s="84">
        <v>5</v>
      </c>
      <c r="B244" s="123" t="s">
        <v>403</v>
      </c>
      <c r="C244" s="89" t="s">
        <v>19</v>
      </c>
      <c r="D244" s="38" t="s">
        <v>20</v>
      </c>
      <c r="E244" s="90">
        <v>35363</v>
      </c>
      <c r="F244" s="52">
        <v>39911852</v>
      </c>
      <c r="G244" s="38" t="s">
        <v>21</v>
      </c>
      <c r="H244" s="92" t="s">
        <v>45</v>
      </c>
      <c r="I244" s="92">
        <v>94.7</v>
      </c>
      <c r="J244" s="70">
        <v>130</v>
      </c>
      <c r="K244" s="70">
        <v>153</v>
      </c>
      <c r="L244" s="71">
        <v>283</v>
      </c>
      <c r="M244" s="132">
        <v>45129</v>
      </c>
      <c r="N244" s="139">
        <f t="shared" si="14"/>
        <v>70.573566084788027</v>
      </c>
    </row>
    <row r="245" spans="1:14" ht="15.75" x14ac:dyDescent="0.25">
      <c r="A245" s="84">
        <v>6</v>
      </c>
      <c r="B245" s="123" t="s">
        <v>26</v>
      </c>
      <c r="C245" s="89" t="s">
        <v>25</v>
      </c>
      <c r="D245" s="38" t="s">
        <v>260</v>
      </c>
      <c r="E245" s="90">
        <v>37130</v>
      </c>
      <c r="F245" s="52">
        <v>43570613</v>
      </c>
      <c r="G245" s="38" t="s">
        <v>21</v>
      </c>
      <c r="H245" s="92" t="s">
        <v>45</v>
      </c>
      <c r="I245" s="92"/>
      <c r="J245" s="70">
        <v>115</v>
      </c>
      <c r="K245" s="70">
        <v>157</v>
      </c>
      <c r="L245" s="71">
        <v>272</v>
      </c>
      <c r="M245" s="132">
        <v>45045</v>
      </c>
      <c r="N245" s="139">
        <f t="shared" si="14"/>
        <v>67.830423940149629</v>
      </c>
    </row>
    <row r="246" spans="1:14" ht="15.75" x14ac:dyDescent="0.25">
      <c r="A246" s="84">
        <v>7</v>
      </c>
      <c r="B246" s="124" t="s">
        <v>13</v>
      </c>
      <c r="C246" s="8" t="s">
        <v>14</v>
      </c>
      <c r="D246" s="11" t="s">
        <v>253</v>
      </c>
      <c r="E246" s="36">
        <v>38819</v>
      </c>
      <c r="F246" s="10">
        <v>47206233</v>
      </c>
      <c r="G246" s="11" t="s">
        <v>15</v>
      </c>
      <c r="H246" s="12" t="s">
        <v>45</v>
      </c>
      <c r="I246" s="12"/>
      <c r="J246" s="9">
        <v>119</v>
      </c>
      <c r="K246" s="9">
        <v>141</v>
      </c>
      <c r="L246" s="44">
        <v>260</v>
      </c>
      <c r="M246" s="133">
        <v>45087</v>
      </c>
      <c r="N246" s="139">
        <f t="shared" si="14"/>
        <v>64.83790523690773</v>
      </c>
    </row>
    <row r="247" spans="1:14" ht="15.75" x14ac:dyDescent="0.25">
      <c r="A247" s="7">
        <v>8</v>
      </c>
      <c r="B247" s="123" t="s">
        <v>235</v>
      </c>
      <c r="C247" s="89" t="s">
        <v>211</v>
      </c>
      <c r="D247" s="38" t="s">
        <v>212</v>
      </c>
      <c r="E247" s="90">
        <v>37581</v>
      </c>
      <c r="F247" s="52">
        <v>44289980</v>
      </c>
      <c r="G247" s="38" t="s">
        <v>21</v>
      </c>
      <c r="H247" s="92" t="s">
        <v>45</v>
      </c>
      <c r="I247" s="92"/>
      <c r="J247" s="70">
        <v>121</v>
      </c>
      <c r="K247" s="70">
        <v>134</v>
      </c>
      <c r="L247" s="71">
        <v>255</v>
      </c>
      <c r="M247" s="132">
        <v>45045</v>
      </c>
      <c r="N247" s="139">
        <f t="shared" si="14"/>
        <v>63.591022443890274</v>
      </c>
    </row>
    <row r="248" spans="1:14" ht="15.75" x14ac:dyDescent="0.25">
      <c r="A248" s="7">
        <v>9</v>
      </c>
      <c r="B248" s="124" t="s">
        <v>404</v>
      </c>
      <c r="C248" s="8" t="s">
        <v>68</v>
      </c>
      <c r="D248" s="11" t="s">
        <v>260</v>
      </c>
      <c r="E248" s="36">
        <v>36327</v>
      </c>
      <c r="F248" s="10">
        <v>42014080</v>
      </c>
      <c r="G248" s="11" t="s">
        <v>21</v>
      </c>
      <c r="H248" s="12" t="s">
        <v>45</v>
      </c>
      <c r="I248" s="12"/>
      <c r="J248" s="9">
        <v>110</v>
      </c>
      <c r="K248" s="9">
        <v>145</v>
      </c>
      <c r="L248" s="44">
        <v>255</v>
      </c>
      <c r="M248" s="133">
        <v>45087</v>
      </c>
      <c r="N248" s="139">
        <f t="shared" si="14"/>
        <v>63.591022443890274</v>
      </c>
    </row>
    <row r="249" spans="1:14" ht="15.75" x14ac:dyDescent="0.25">
      <c r="A249" s="7">
        <v>10</v>
      </c>
      <c r="B249" s="124" t="s">
        <v>405</v>
      </c>
      <c r="C249" s="8" t="s">
        <v>97</v>
      </c>
      <c r="D249" s="11" t="s">
        <v>260</v>
      </c>
      <c r="E249" s="36">
        <v>38036</v>
      </c>
      <c r="F249" s="10">
        <v>45480648</v>
      </c>
      <c r="G249" s="11" t="s">
        <v>29</v>
      </c>
      <c r="H249" s="12" t="s">
        <v>45</v>
      </c>
      <c r="I249" s="12">
        <v>93.8</v>
      </c>
      <c r="J249" s="9">
        <v>95</v>
      </c>
      <c r="K249" s="9">
        <v>120</v>
      </c>
      <c r="L249" s="44">
        <v>215</v>
      </c>
      <c r="M249" s="133">
        <v>45129</v>
      </c>
      <c r="N249" s="139">
        <f t="shared" si="14"/>
        <v>53.615960099750623</v>
      </c>
    </row>
    <row r="250" spans="1:14" ht="16.5" thickBot="1" x14ac:dyDescent="0.3">
      <c r="A250" s="82">
        <v>11</v>
      </c>
      <c r="B250" s="127" t="s">
        <v>312</v>
      </c>
      <c r="C250" s="104" t="s">
        <v>313</v>
      </c>
      <c r="D250" s="83" t="s">
        <v>254</v>
      </c>
      <c r="E250" s="110">
        <v>33139</v>
      </c>
      <c r="F250" s="106">
        <v>35593161</v>
      </c>
      <c r="G250" s="83" t="s">
        <v>21</v>
      </c>
      <c r="H250" s="107" t="s">
        <v>45</v>
      </c>
      <c r="I250" s="107"/>
      <c r="J250" s="108">
        <v>75</v>
      </c>
      <c r="K250" s="108">
        <v>110</v>
      </c>
      <c r="L250" s="109">
        <v>185</v>
      </c>
      <c r="M250" s="136">
        <v>45129</v>
      </c>
      <c r="N250" s="139">
        <f t="shared" si="14"/>
        <v>46.13466334164589</v>
      </c>
    </row>
    <row r="251" spans="1:14" ht="15.75" x14ac:dyDescent="0.25">
      <c r="A251" s="1">
        <v>1</v>
      </c>
      <c r="B251" s="126" t="s">
        <v>69</v>
      </c>
      <c r="C251" s="2" t="s">
        <v>42</v>
      </c>
      <c r="D251" s="4" t="s">
        <v>71</v>
      </c>
      <c r="E251" s="39">
        <v>38919</v>
      </c>
      <c r="F251" s="5">
        <v>47210431</v>
      </c>
      <c r="G251" s="4" t="s">
        <v>15</v>
      </c>
      <c r="H251" s="6" t="s">
        <v>237</v>
      </c>
      <c r="I251" s="6"/>
      <c r="J251" s="3">
        <v>155</v>
      </c>
      <c r="K251" s="3">
        <v>182</v>
      </c>
      <c r="L251" s="42">
        <v>337</v>
      </c>
      <c r="M251" s="135">
        <v>45087</v>
      </c>
      <c r="N251" s="138">
        <f>(L251/4.12)</f>
        <v>81.796116504854368</v>
      </c>
    </row>
    <row r="252" spans="1:14" ht="15.75" x14ac:dyDescent="0.25">
      <c r="A252" s="7">
        <v>2</v>
      </c>
      <c r="B252" s="124" t="s">
        <v>238</v>
      </c>
      <c r="C252" s="8" t="s">
        <v>86</v>
      </c>
      <c r="D252" s="11" t="s">
        <v>254</v>
      </c>
      <c r="E252" s="36">
        <v>34473</v>
      </c>
      <c r="F252" s="10">
        <v>35461504</v>
      </c>
      <c r="G252" s="11" t="s">
        <v>21</v>
      </c>
      <c r="H252" s="12" t="s">
        <v>237</v>
      </c>
      <c r="I252" s="12"/>
      <c r="J252" s="9">
        <v>120</v>
      </c>
      <c r="K252" s="9">
        <v>145</v>
      </c>
      <c r="L252" s="44">
        <v>265</v>
      </c>
      <c r="M252" s="133">
        <v>45129</v>
      </c>
      <c r="N252" s="161">
        <f>(L252/4.12)</f>
        <v>64.320388349514559</v>
      </c>
    </row>
    <row r="253" spans="1:14" ht="15.75" x14ac:dyDescent="0.25">
      <c r="A253" s="7">
        <v>3</v>
      </c>
      <c r="B253" s="124" t="s">
        <v>314</v>
      </c>
      <c r="C253" s="8" t="s">
        <v>201</v>
      </c>
      <c r="D253" s="11" t="s">
        <v>260</v>
      </c>
      <c r="E253" s="36">
        <v>34818</v>
      </c>
      <c r="F253" s="10">
        <v>39756281</v>
      </c>
      <c r="G253" s="11" t="s">
        <v>21</v>
      </c>
      <c r="H253" s="12" t="s">
        <v>237</v>
      </c>
      <c r="I253" s="12">
        <v>99.5</v>
      </c>
      <c r="J253" s="9">
        <v>115</v>
      </c>
      <c r="K253" s="9">
        <v>145</v>
      </c>
      <c r="L253" s="44">
        <v>260</v>
      </c>
      <c r="M253" s="133">
        <v>45129</v>
      </c>
      <c r="N253" s="161">
        <f t="shared" ref="N253:N258" si="15">(L253/4.12)</f>
        <v>63.106796116504853</v>
      </c>
    </row>
    <row r="254" spans="1:14" ht="15.75" x14ac:dyDescent="0.25">
      <c r="A254" s="7">
        <v>4</v>
      </c>
      <c r="B254" s="124" t="s">
        <v>315</v>
      </c>
      <c r="C254" s="8" t="s">
        <v>148</v>
      </c>
      <c r="D254" s="11" t="s">
        <v>260</v>
      </c>
      <c r="E254" s="36">
        <v>32745</v>
      </c>
      <c r="F254" s="10">
        <v>34717901</v>
      </c>
      <c r="G254" s="11" t="s">
        <v>21</v>
      </c>
      <c r="H254" s="12" t="s">
        <v>237</v>
      </c>
      <c r="I254" s="12"/>
      <c r="J254" s="9">
        <v>113</v>
      </c>
      <c r="K254" s="9">
        <v>125</v>
      </c>
      <c r="L254" s="44">
        <v>238</v>
      </c>
      <c r="M254" s="133">
        <v>45087</v>
      </c>
      <c r="N254" s="161">
        <f t="shared" si="15"/>
        <v>57.766990291262132</v>
      </c>
    </row>
    <row r="255" spans="1:14" ht="15.75" x14ac:dyDescent="0.25">
      <c r="A255" s="114">
        <v>5</v>
      </c>
      <c r="B255" s="129" t="s">
        <v>406</v>
      </c>
      <c r="C255" s="115" t="s">
        <v>99</v>
      </c>
      <c r="D255" s="116" t="s">
        <v>262</v>
      </c>
      <c r="E255" s="117">
        <v>37638</v>
      </c>
      <c r="F255" s="118">
        <v>44609881</v>
      </c>
      <c r="G255" s="116" t="s">
        <v>29</v>
      </c>
      <c r="H255" s="176" t="s">
        <v>237</v>
      </c>
      <c r="I255" s="176"/>
      <c r="J255" s="167">
        <v>97</v>
      </c>
      <c r="K255" s="167">
        <v>126</v>
      </c>
      <c r="L255" s="168">
        <v>223</v>
      </c>
      <c r="M255" s="137">
        <v>45129</v>
      </c>
      <c r="N255" s="161">
        <f t="shared" si="15"/>
        <v>54.126213592233007</v>
      </c>
    </row>
    <row r="256" spans="1:14" ht="15.75" x14ac:dyDescent="0.25">
      <c r="A256" s="114">
        <v>6</v>
      </c>
      <c r="B256" s="129" t="s">
        <v>407</v>
      </c>
      <c r="C256" s="115" t="s">
        <v>28</v>
      </c>
      <c r="D256" s="116" t="s">
        <v>128</v>
      </c>
      <c r="E256" s="117">
        <v>39248</v>
      </c>
      <c r="F256" s="118">
        <v>48090255</v>
      </c>
      <c r="G256" s="116" t="s">
        <v>15</v>
      </c>
      <c r="H256" s="176" t="s">
        <v>237</v>
      </c>
      <c r="I256" s="176">
        <v>102</v>
      </c>
      <c r="J256" s="167">
        <v>97</v>
      </c>
      <c r="K256" s="167">
        <v>110</v>
      </c>
      <c r="L256" s="168">
        <v>207</v>
      </c>
      <c r="M256" s="137">
        <v>45129</v>
      </c>
      <c r="N256" s="161">
        <f t="shared" si="15"/>
        <v>50.242718446601941</v>
      </c>
    </row>
    <row r="257" spans="1:14" ht="15.75" x14ac:dyDescent="0.25">
      <c r="A257" s="7">
        <v>7</v>
      </c>
      <c r="B257" s="124" t="s">
        <v>239</v>
      </c>
      <c r="C257" s="8" t="s">
        <v>180</v>
      </c>
      <c r="D257" s="11" t="s">
        <v>181</v>
      </c>
      <c r="E257" s="36">
        <v>39547</v>
      </c>
      <c r="F257" s="10">
        <v>48410598</v>
      </c>
      <c r="G257" s="11" t="s">
        <v>18</v>
      </c>
      <c r="H257" s="12" t="s">
        <v>237</v>
      </c>
      <c r="I257" s="12">
        <v>101</v>
      </c>
      <c r="J257" s="9">
        <v>80</v>
      </c>
      <c r="K257" s="9">
        <v>107</v>
      </c>
      <c r="L257" s="44">
        <v>187</v>
      </c>
      <c r="M257" s="133">
        <v>45122</v>
      </c>
      <c r="N257" s="161">
        <f t="shared" si="15"/>
        <v>45.388349514563103</v>
      </c>
    </row>
    <row r="258" spans="1:14" ht="16.5" thickBot="1" x14ac:dyDescent="0.3">
      <c r="A258" s="190">
        <v>8</v>
      </c>
      <c r="B258" s="177" t="s">
        <v>408</v>
      </c>
      <c r="C258" s="224" t="s">
        <v>201</v>
      </c>
      <c r="D258" s="182" t="s">
        <v>260</v>
      </c>
      <c r="E258" s="225">
        <v>32978</v>
      </c>
      <c r="F258" s="226">
        <v>35205440</v>
      </c>
      <c r="G258" s="182" t="s">
        <v>21</v>
      </c>
      <c r="H258" s="227" t="s">
        <v>237</v>
      </c>
      <c r="I258" s="227">
        <v>98.35</v>
      </c>
      <c r="J258" s="228">
        <v>90</v>
      </c>
      <c r="K258" s="228">
        <v>96</v>
      </c>
      <c r="L258" s="229">
        <v>186</v>
      </c>
      <c r="M258" s="186">
        <v>45129</v>
      </c>
      <c r="N258" s="161">
        <f t="shared" si="15"/>
        <v>45.145631067961162</v>
      </c>
    </row>
    <row r="259" spans="1:14" ht="15.75" x14ac:dyDescent="0.25">
      <c r="A259" s="1">
        <v>1</v>
      </c>
      <c r="B259" s="126" t="s">
        <v>236</v>
      </c>
      <c r="C259" s="18" t="s">
        <v>42</v>
      </c>
      <c r="D259" s="20" t="s">
        <v>71</v>
      </c>
      <c r="E259" s="21">
        <v>38919</v>
      </c>
      <c r="F259" s="40">
        <v>47210431</v>
      </c>
      <c r="G259" s="4" t="s">
        <v>15</v>
      </c>
      <c r="H259" s="22" t="s">
        <v>316</v>
      </c>
      <c r="I259" s="22"/>
      <c r="J259" s="3">
        <v>143</v>
      </c>
      <c r="K259" s="3">
        <v>167</v>
      </c>
      <c r="L259" s="42">
        <v>310</v>
      </c>
      <c r="M259" s="135">
        <v>44996</v>
      </c>
      <c r="N259" s="138">
        <f>(L259/4.24)</f>
        <v>73.113207547169807</v>
      </c>
    </row>
    <row r="260" spans="1:14" ht="15.75" x14ac:dyDescent="0.25">
      <c r="A260" s="7">
        <v>2</v>
      </c>
      <c r="B260" s="124" t="s">
        <v>241</v>
      </c>
      <c r="C260" s="23" t="s">
        <v>110</v>
      </c>
      <c r="D260" s="25" t="s">
        <v>140</v>
      </c>
      <c r="E260" s="26">
        <v>40045</v>
      </c>
      <c r="F260" s="34">
        <v>49724145</v>
      </c>
      <c r="G260" s="11" t="s">
        <v>18</v>
      </c>
      <c r="H260" s="27" t="s">
        <v>316</v>
      </c>
      <c r="I260" s="27"/>
      <c r="J260" s="9">
        <v>80</v>
      </c>
      <c r="K260" s="9">
        <v>102</v>
      </c>
      <c r="L260" s="44">
        <v>182</v>
      </c>
      <c r="M260" s="133">
        <v>45129</v>
      </c>
      <c r="N260" s="161">
        <f>(L260/4.24)</f>
        <v>42.924528301886788</v>
      </c>
    </row>
    <row r="261" spans="1:14" ht="15.75" x14ac:dyDescent="0.25">
      <c r="A261" s="84">
        <v>3</v>
      </c>
      <c r="B261" s="123" t="s">
        <v>240</v>
      </c>
      <c r="C261" s="28" t="s">
        <v>192</v>
      </c>
      <c r="D261" s="30" t="s">
        <v>181</v>
      </c>
      <c r="E261" s="31">
        <v>39126</v>
      </c>
      <c r="F261" s="41">
        <v>47902359</v>
      </c>
      <c r="G261" s="38" t="s">
        <v>15</v>
      </c>
      <c r="H261" s="27" t="s">
        <v>316</v>
      </c>
      <c r="I261" s="32"/>
      <c r="J261" s="47">
        <v>80</v>
      </c>
      <c r="K261" s="47">
        <v>98</v>
      </c>
      <c r="L261" s="53">
        <v>178</v>
      </c>
      <c r="M261" s="132">
        <v>37733</v>
      </c>
      <c r="N261" s="139">
        <f>(L261/4.24)</f>
        <v>41.981132075471699</v>
      </c>
    </row>
    <row r="262" spans="1:14" ht="16.5" thickBot="1" x14ac:dyDescent="0.3">
      <c r="A262" s="190">
        <v>4</v>
      </c>
      <c r="B262" s="177" t="s">
        <v>242</v>
      </c>
      <c r="C262" s="178" t="s">
        <v>177</v>
      </c>
      <c r="D262" s="179" t="s">
        <v>178</v>
      </c>
      <c r="E262" s="180">
        <v>38905</v>
      </c>
      <c r="F262" s="181">
        <v>47281669</v>
      </c>
      <c r="G262" s="182" t="s">
        <v>15</v>
      </c>
      <c r="H262" s="183" t="s">
        <v>316</v>
      </c>
      <c r="I262" s="183"/>
      <c r="J262" s="228">
        <v>70</v>
      </c>
      <c r="K262" s="228">
        <v>91</v>
      </c>
      <c r="L262" s="229">
        <v>161</v>
      </c>
      <c r="M262" s="186">
        <v>45129</v>
      </c>
      <c r="N262" s="140">
        <f>(L262/4.24)</f>
        <v>37.971698113207545</v>
      </c>
    </row>
    <row r="263" spans="1:14" ht="15.75" x14ac:dyDescent="0.25">
      <c r="A263" s="84">
        <v>1</v>
      </c>
      <c r="B263" s="123" t="s">
        <v>409</v>
      </c>
      <c r="C263" s="28" t="s">
        <v>24</v>
      </c>
      <c r="D263" s="30" t="s">
        <v>260</v>
      </c>
      <c r="E263" s="31">
        <v>35330</v>
      </c>
      <c r="F263" s="41">
        <v>39921809</v>
      </c>
      <c r="G263" s="38" t="s">
        <v>21</v>
      </c>
      <c r="H263" s="32" t="s">
        <v>41</v>
      </c>
      <c r="I263" s="32">
        <v>105</v>
      </c>
      <c r="J263" s="47">
        <v>125</v>
      </c>
      <c r="K263" s="47">
        <v>150</v>
      </c>
      <c r="L263" s="53">
        <v>275</v>
      </c>
      <c r="M263" s="132">
        <v>45129</v>
      </c>
      <c r="N263" s="138">
        <f t="shared" ref="N263:N264" si="16">(L263/4.24)</f>
        <v>64.85849056603773</v>
      </c>
    </row>
    <row r="264" spans="1:14" ht="16.5" thickBot="1" x14ac:dyDescent="0.3">
      <c r="A264" s="84">
        <v>2</v>
      </c>
      <c r="B264" s="123" t="s">
        <v>410</v>
      </c>
      <c r="C264" s="28" t="s">
        <v>82</v>
      </c>
      <c r="D264" s="30" t="s">
        <v>279</v>
      </c>
      <c r="E264" s="31">
        <v>33686</v>
      </c>
      <c r="F264" s="41">
        <v>36621869</v>
      </c>
      <c r="G264" s="38" t="s">
        <v>21</v>
      </c>
      <c r="H264" s="32" t="s">
        <v>41</v>
      </c>
      <c r="I264" s="32" t="s">
        <v>411</v>
      </c>
      <c r="J264" s="47">
        <v>100</v>
      </c>
      <c r="K264" s="47">
        <v>128</v>
      </c>
      <c r="L264" s="53">
        <v>228</v>
      </c>
      <c r="M264" s="132">
        <v>45129</v>
      </c>
      <c r="N264" s="140">
        <f t="shared" si="16"/>
        <v>53.773584905660371</v>
      </c>
    </row>
    <row r="265" spans="1:14" ht="15.75" x14ac:dyDescent="0.25">
      <c r="A265" s="1">
        <v>1</v>
      </c>
      <c r="B265" s="126" t="s">
        <v>70</v>
      </c>
      <c r="C265" s="18" t="s">
        <v>74</v>
      </c>
      <c r="D265" s="20" t="s">
        <v>251</v>
      </c>
      <c r="E265" s="21">
        <v>37960</v>
      </c>
      <c r="F265" s="40">
        <v>45414473</v>
      </c>
      <c r="G265" s="4" t="s">
        <v>29</v>
      </c>
      <c r="H265" s="22" t="s">
        <v>40</v>
      </c>
      <c r="I265" s="22"/>
      <c r="J265" s="19">
        <v>141</v>
      </c>
      <c r="K265" s="19">
        <v>190</v>
      </c>
      <c r="L265" s="45">
        <v>331</v>
      </c>
      <c r="M265" s="135">
        <v>45016</v>
      </c>
      <c r="N265" s="138">
        <f>(L265/4.37)</f>
        <v>75.743707093821513</v>
      </c>
    </row>
  </sheetData>
  <autoFilter ref="B1:M198">
    <filterColumn colId="6" showButton="0"/>
    <filterColumn colId="7" showButton="0"/>
    <filterColumn colId="8" showButton="0"/>
    <filterColumn colId="9" showButton="0"/>
  </autoFilter>
  <mergeCells count="9">
    <mergeCell ref="N1:N2"/>
    <mergeCell ref="G1:G2"/>
    <mergeCell ref="A1:A2"/>
    <mergeCell ref="B1:B2"/>
    <mergeCell ref="C1:C2"/>
    <mergeCell ref="D1:D2"/>
    <mergeCell ref="E1:E2"/>
    <mergeCell ref="F1:F2"/>
    <mergeCell ref="H1:M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2023-04-15T20:49:51Z</dcterms:created>
  <dcterms:modified xsi:type="dcterms:W3CDTF">2023-08-23T00:24:11Z</dcterms:modified>
</cp:coreProperties>
</file>