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Hoja1!$B$1:$M$321</definedName>
  </definedNames>
  <calcPr calcId="144525"/>
</workbook>
</file>

<file path=xl/calcChain.xml><?xml version="1.0" encoding="utf-8"?>
<calcChain xmlns="http://schemas.openxmlformats.org/spreadsheetml/2006/main">
  <c r="M356" i="1" l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<sst xmlns="http://schemas.openxmlformats.org/spreadsheetml/2006/main" count="1783" uniqueCount="502">
  <si>
    <t>N°</t>
  </si>
  <si>
    <t>ATLETA HABILITADO</t>
  </si>
  <si>
    <t>ENTRENADOR RESPONSABLE</t>
  </si>
  <si>
    <t>ENTIDAD O INSTITUCION REPRESENTATIVA</t>
  </si>
  <si>
    <t>FECHA NAC.</t>
  </si>
  <si>
    <t>DNI</t>
  </si>
  <si>
    <t>DIVISION</t>
  </si>
  <si>
    <t>REGISTRO del TORNEO</t>
  </si>
  <si>
    <t>CATEGORIA</t>
  </si>
  <si>
    <t>ARRANQUE</t>
  </si>
  <si>
    <t>ENVION</t>
  </si>
  <si>
    <t>TOTAL</t>
  </si>
  <si>
    <t>FECHA</t>
  </si>
  <si>
    <t>Ramiro Anselmi</t>
  </si>
  <si>
    <t>Rodrigo Godoy</t>
  </si>
  <si>
    <t>Cadete</t>
  </si>
  <si>
    <t>Lourdes Pintor</t>
  </si>
  <si>
    <t>Ramiro Palumbo</t>
  </si>
  <si>
    <t>Menor</t>
  </si>
  <si>
    <t>Juan Belluscio</t>
  </si>
  <si>
    <t>Club Unión</t>
  </si>
  <si>
    <t>Mayor</t>
  </si>
  <si>
    <t>Rodrigo Aranda</t>
  </si>
  <si>
    <t>Xoana Gimenez</t>
  </si>
  <si>
    <t>Claudio Henschke</t>
  </si>
  <si>
    <t>Mariano Rodriguez</t>
  </si>
  <si>
    <t>Cristian Bodirikyan</t>
  </si>
  <si>
    <t>Nicolas Rivero</t>
  </si>
  <si>
    <t>Gabriel Coto</t>
  </si>
  <si>
    <t>Juvenil</t>
  </si>
  <si>
    <t xml:space="preserve">Corrientes Pesas </t>
  </si>
  <si>
    <t>F49</t>
  </si>
  <si>
    <t>M67</t>
  </si>
  <si>
    <t>M73</t>
  </si>
  <si>
    <t>M89</t>
  </si>
  <si>
    <t>M81</t>
  </si>
  <si>
    <t>F64</t>
  </si>
  <si>
    <t>F55</t>
  </si>
  <si>
    <t>F59</t>
  </si>
  <si>
    <t>F76</t>
  </si>
  <si>
    <t>M+109</t>
  </si>
  <si>
    <t>M109</t>
  </si>
  <si>
    <t>Bruno Beatini</t>
  </si>
  <si>
    <t>M55</t>
  </si>
  <si>
    <t>F71</t>
  </si>
  <si>
    <t>M96</t>
  </si>
  <si>
    <t>Magali Vega</t>
  </si>
  <si>
    <t xml:space="preserve">Yashira Molina Becker </t>
  </si>
  <si>
    <t>Maria Sol Moya</t>
  </si>
  <si>
    <t>Agostina Cabral</t>
  </si>
  <si>
    <t>Regina Ochoa</t>
  </si>
  <si>
    <t>Luana Monzon</t>
  </si>
  <si>
    <t>Antonela Libera</t>
  </si>
  <si>
    <t>Maria Luz Casadevall</t>
  </si>
  <si>
    <t>Abril Quiroga</t>
  </si>
  <si>
    <t>Martina Gimenez</t>
  </si>
  <si>
    <t>Valentina Meynet</t>
  </si>
  <si>
    <t>Julia Lovera</t>
  </si>
  <si>
    <t>Domingo Meza</t>
  </si>
  <si>
    <t>Ignacio Palma</t>
  </si>
  <si>
    <t>Isaac Molina Becker</t>
  </si>
  <si>
    <t>Juan Ignacio Hemadi</t>
  </si>
  <si>
    <t>Benjamin Turner</t>
  </si>
  <si>
    <t>Dante Pizzuti</t>
  </si>
  <si>
    <t>Ramiro Olivra Delfino</t>
  </si>
  <si>
    <t>Nicolas Torres Pandolfo</t>
  </si>
  <si>
    <t>Alejandro Baran</t>
  </si>
  <si>
    <t>Joaquin Jones</t>
  </si>
  <si>
    <t>Joaquin Eluney Mesa</t>
  </si>
  <si>
    <t>Agustin Palacios</t>
  </si>
  <si>
    <t>Aceria</t>
  </si>
  <si>
    <t>Marcelo Fernandez</t>
  </si>
  <si>
    <t>CePAR - TDF</t>
  </si>
  <si>
    <t>Hugo Palacios</t>
  </si>
  <si>
    <t>Luis Lagos</t>
  </si>
  <si>
    <t>Miguel Lupiañez</t>
  </si>
  <si>
    <t>Mateo Molina</t>
  </si>
  <si>
    <t>Miguel Eduardo Nieva</t>
  </si>
  <si>
    <t>Nahuen</t>
  </si>
  <si>
    <t>Roman Gorosito</t>
  </si>
  <si>
    <t>Debora Sandoval</t>
  </si>
  <si>
    <t>Santiago Villalba</t>
  </si>
  <si>
    <t>Jonatan Leyes</t>
  </si>
  <si>
    <t>Corrientes Pesas</t>
  </si>
  <si>
    <t>Tobias Ruiz Diaz</t>
  </si>
  <si>
    <t>Guillermo Solito</t>
  </si>
  <si>
    <t>Nicolas Rivero (1)</t>
  </si>
  <si>
    <t>Ariel Galeano</t>
  </si>
  <si>
    <t>Marco Giorgio</t>
  </si>
  <si>
    <t>Rodrigo Aranda (1)</t>
  </si>
  <si>
    <t>Ludmila Gerzel</t>
  </si>
  <si>
    <t>Gabriel Gomez Franco</t>
  </si>
  <si>
    <t>Rocio Esteche</t>
  </si>
  <si>
    <t>Fabian Pereyra</t>
  </si>
  <si>
    <t>Maria Luz Casadevall (1)</t>
  </si>
  <si>
    <t>Martina Mendoza</t>
  </si>
  <si>
    <t>Tatiana Ullua</t>
  </si>
  <si>
    <t>Leila Slowik</t>
  </si>
  <si>
    <t>Ariel De Candido</t>
  </si>
  <si>
    <t>Joana Palacios</t>
  </si>
  <si>
    <t>Constanza Zacarias</t>
  </si>
  <si>
    <t>Sofia Cardozo</t>
  </si>
  <si>
    <t>Daniel Gonzalez</t>
  </si>
  <si>
    <t>Tomas Britez</t>
  </si>
  <si>
    <t>Asoc. Kayakistas</t>
  </si>
  <si>
    <t>Tobias Ruiz Diaz (1)</t>
  </si>
  <si>
    <t>M61</t>
  </si>
  <si>
    <t>Paola Conti</t>
  </si>
  <si>
    <t>Francisco Maidana</t>
  </si>
  <si>
    <t>Nicolas Solito</t>
  </si>
  <si>
    <t>Esteban Santa Cruz</t>
  </si>
  <si>
    <t>Juan Ignacio Blanco Martins</t>
  </si>
  <si>
    <t>Oscar Blanco</t>
  </si>
  <si>
    <t>Maria Loreta Miani</t>
  </si>
  <si>
    <t>Luna Maria Lupiañez</t>
  </si>
  <si>
    <t>David Adriel Calvo Porro</t>
  </si>
  <si>
    <t xml:space="preserve">Agustina Alvarez </t>
  </si>
  <si>
    <t>% P.M.</t>
  </si>
  <si>
    <t>Maximiliano Kienitz</t>
  </si>
  <si>
    <t>Ludmila Giovana Greco</t>
  </si>
  <si>
    <t>EDA - Aceria</t>
  </si>
  <si>
    <t>F40</t>
  </si>
  <si>
    <t>Kiara Natali Francos</t>
  </si>
  <si>
    <t>Marcelo Morelli</t>
  </si>
  <si>
    <t>EDA - Hernandarias</t>
  </si>
  <si>
    <t>Guillermina Altamirano</t>
  </si>
  <si>
    <t>Abigail Melin</t>
  </si>
  <si>
    <t>Asoc. L.O. - TDF</t>
  </si>
  <si>
    <t>Bianca Verenna Gonzalez</t>
  </si>
  <si>
    <t>Rafael Larraburu</t>
  </si>
  <si>
    <t>Ines Azcue</t>
  </si>
  <si>
    <t>Leila Ailin Bassine</t>
  </si>
  <si>
    <t>Maria Mercedez Giraldez</t>
  </si>
  <si>
    <t>Ariana Ocampo</t>
  </si>
  <si>
    <t xml:space="preserve">Albertina Pinedo </t>
  </si>
  <si>
    <t>Julio Nigrelli</t>
  </si>
  <si>
    <t>EDA - Chascomus</t>
  </si>
  <si>
    <t>49 238 218</t>
  </si>
  <si>
    <t>Lucila Silvia Cuneo</t>
  </si>
  <si>
    <t>Munic. Avellaneda</t>
  </si>
  <si>
    <t>Ana Sofia Montenegro</t>
  </si>
  <si>
    <t>Hugo Nediani</t>
  </si>
  <si>
    <t>EDA - Nediani</t>
  </si>
  <si>
    <t>Leila Slowik (1)</t>
  </si>
  <si>
    <t>Ada Ruiz Díaz</t>
  </si>
  <si>
    <t>46.912.334 </t>
  </si>
  <si>
    <t>Valentina Araoz</t>
  </si>
  <si>
    <t>Federico Carlos Castillo</t>
  </si>
  <si>
    <t>Lucia Ferreira</t>
  </si>
  <si>
    <t>Valentina Panichine</t>
  </si>
  <si>
    <t>Eduardo Nieva</t>
  </si>
  <si>
    <t xml:space="preserve">Asoc. Civil - ELOP - Nahuen </t>
  </si>
  <si>
    <t>Alma Ojeda</t>
  </si>
  <si>
    <t>Ernestina Banuera</t>
  </si>
  <si>
    <t>Manuel Vera</t>
  </si>
  <si>
    <t>Munic. Pergamino</t>
  </si>
  <si>
    <t>Joana Palacios (1)</t>
  </si>
  <si>
    <t>Javier Saez</t>
  </si>
  <si>
    <t>Asoc. Chaqueña de Pesas</t>
  </si>
  <si>
    <t>Melody Basualdo</t>
  </si>
  <si>
    <t>Constanza Valentina Cabral</t>
  </si>
  <si>
    <t>Marlene Yoshitake</t>
  </si>
  <si>
    <t>Brian Delmenico</t>
  </si>
  <si>
    <t>EDA - Pyrros Gim</t>
  </si>
  <si>
    <t>Luciana Chiappella</t>
  </si>
  <si>
    <t>Milagros Reyes</t>
  </si>
  <si>
    <t xml:space="preserve">Lucia Leiva </t>
  </si>
  <si>
    <t>Yasmin Bianco</t>
  </si>
  <si>
    <t>Leila Muruaga</t>
  </si>
  <si>
    <t>Sofia Callata</t>
  </si>
  <si>
    <t>Sofia Subiabre</t>
  </si>
  <si>
    <t>F81</t>
  </si>
  <si>
    <t>Valentina Tatiana Robles Flores</t>
  </si>
  <si>
    <t>Malena Roche</t>
  </si>
  <si>
    <t>F+81</t>
  </si>
  <si>
    <t>Giuliana Mingarelli</t>
  </si>
  <si>
    <t>Victor Robert</t>
  </si>
  <si>
    <t>Club Ciudad Campana</t>
  </si>
  <si>
    <t>Mitjhi Mera</t>
  </si>
  <si>
    <t>Anahi Morales</t>
  </si>
  <si>
    <t>Univ.La Punta - San Luis</t>
  </si>
  <si>
    <t>F+87</t>
  </si>
  <si>
    <t>Giuliana Grabosqui</t>
  </si>
  <si>
    <t>Máximo David Pereira</t>
  </si>
  <si>
    <t>Jose Paz</t>
  </si>
  <si>
    <t>Fundacion Dharma</t>
  </si>
  <si>
    <t>Marcos Agustín Chaila Medina</t>
  </si>
  <si>
    <t>Namir Maximiliano Agüero</t>
  </si>
  <si>
    <t>Esteban Amarilla</t>
  </si>
  <si>
    <t>Nayla Almiron</t>
  </si>
  <si>
    <t>Tiago Emir Dieguez</t>
  </si>
  <si>
    <t>Mauricio Sosa</t>
  </si>
  <si>
    <t>Ignacio Aguirre</t>
  </si>
  <si>
    <t xml:space="preserve">Matías Francisco I. Soria Carrizo </t>
  </si>
  <si>
    <t>David Fanjul</t>
  </si>
  <si>
    <t>CeDA - Salta</t>
  </si>
  <si>
    <t>Renzo Banuera</t>
  </si>
  <si>
    <t>Mateo Lassaga</t>
  </si>
  <si>
    <t>Jorge Butovoy</t>
  </si>
  <si>
    <t>Facundo Salica Ferreira</t>
  </si>
  <si>
    <t>Pablo Tolos</t>
  </si>
  <si>
    <t>Tobias Altamiranda</t>
  </si>
  <si>
    <t>Leon Maymo</t>
  </si>
  <si>
    <t>Sebastian Benitez</t>
  </si>
  <si>
    <t>Julián María Calabro</t>
  </si>
  <si>
    <t>Lautaro Ávalos</t>
  </si>
  <si>
    <t>Franco López</t>
  </si>
  <si>
    <t>Jonathan Salguero</t>
  </si>
  <si>
    <t>Joaquín Cicare</t>
  </si>
  <si>
    <t>Facundo Mitchell</t>
  </si>
  <si>
    <t>Club Calchaqui</t>
  </si>
  <si>
    <t>Ignacio Mazza</t>
  </si>
  <si>
    <t>Bautista Raimundo</t>
  </si>
  <si>
    <t>Santiago Pérez</t>
  </si>
  <si>
    <t>Rufino Aguirre</t>
  </si>
  <si>
    <t>Guillermo Rolon</t>
  </si>
  <si>
    <t>Juan Pablo Capovila Otranto</t>
  </si>
  <si>
    <t>Uriel Peña</t>
  </si>
  <si>
    <t>Alejo Ocampo Budeguer</t>
  </si>
  <si>
    <t>Benjamín Díaz</t>
  </si>
  <si>
    <t>Valentín Pighìn</t>
  </si>
  <si>
    <t>Tomás Cortes</t>
  </si>
  <si>
    <t>Juan Pablo Montenegro</t>
  </si>
  <si>
    <t>Mateo Gonzalez</t>
  </si>
  <si>
    <t>Lucas Mateo Sale</t>
  </si>
  <si>
    <t>Patricio Araya</t>
  </si>
  <si>
    <t>Ramiro Lionel Ayala</t>
  </si>
  <si>
    <t>Ignacio Fabbricatore</t>
  </si>
  <si>
    <t>Agustín Dalla Fontana</t>
  </si>
  <si>
    <t>Tomas Britez (1)</t>
  </si>
  <si>
    <t>Ismael Ovejero</t>
  </si>
  <si>
    <t>Ángelo Valentino Patricelli</t>
  </si>
  <si>
    <t>Joaquin Eluney Mesa (1)</t>
  </si>
  <si>
    <t>M102</t>
  </si>
  <si>
    <t>Alejo Solito</t>
  </si>
  <si>
    <t>Martin Tiziano Mera</t>
  </si>
  <si>
    <t>Ian Albornoz</t>
  </si>
  <si>
    <t>Lautaro David Duarte</t>
  </si>
  <si>
    <t>Danilo Castro</t>
  </si>
  <si>
    <t>Pablo Ezequiel Frau</t>
  </si>
  <si>
    <t>EDA - Guadalupe</t>
  </si>
  <si>
    <t>Milena Madelein Ayala</t>
  </si>
  <si>
    <t>Katherina Szebun</t>
  </si>
  <si>
    <t>Nicolás Alejandro Barrera</t>
  </si>
  <si>
    <t>Ángel Gabriel Landivar</t>
  </si>
  <si>
    <t>Emiliano Vaquera</t>
  </si>
  <si>
    <t>Asoc. Neuquina de Pesas</t>
  </si>
  <si>
    <t>Asoc. Rosarina de Halterofilia</t>
  </si>
  <si>
    <t>Asoc. Misionera</t>
  </si>
  <si>
    <t>C.A. Alte. Brown</t>
  </si>
  <si>
    <t>C.A. Independiente</t>
  </si>
  <si>
    <t>C.A. Sarmiento - Resistencia</t>
  </si>
  <si>
    <t>Martina Diaz</t>
  </si>
  <si>
    <t xml:space="preserve">EDA - Umbral </t>
  </si>
  <si>
    <t>EDA - Umbral</t>
  </si>
  <si>
    <t>EDA - Bariloche</t>
  </si>
  <si>
    <t>Fe.Me.Pe.</t>
  </si>
  <si>
    <t>Munic. de San Jorge</t>
  </si>
  <si>
    <t>Munic. de E. Echeverria</t>
  </si>
  <si>
    <t>Munic. de Avellaneda</t>
  </si>
  <si>
    <t>Mariano Meza</t>
  </si>
  <si>
    <t>Victoria Thiara Miranda</t>
  </si>
  <si>
    <t>F45</t>
  </si>
  <si>
    <t>Valentina Vitar</t>
  </si>
  <si>
    <t>Solana Celeste Mercado</t>
  </si>
  <si>
    <t>Abigail Dhamar Maripil</t>
  </si>
  <si>
    <t>Valentina Araoz (1)</t>
  </si>
  <si>
    <t>Micaela Vega</t>
  </si>
  <si>
    <t>Ayelen Heinsle</t>
  </si>
  <si>
    <t>EDA - UMBRAL</t>
  </si>
  <si>
    <t>Martina Pallone</t>
  </si>
  <si>
    <t>Carolina Lourdes Prieto</t>
  </si>
  <si>
    <t>Milagros Reyes (1)</t>
  </si>
  <si>
    <t>Nerina Ligieri</t>
  </si>
  <si>
    <t>Dahira Vazquez Stamulis</t>
  </si>
  <si>
    <t>Asoc. Civ. Pesas El Bolson</t>
  </si>
  <si>
    <t>Tatiana Ullua (1)</t>
  </si>
  <si>
    <t>Romina Sapia</t>
  </si>
  <si>
    <t>Melody Basualdo (1)</t>
  </si>
  <si>
    <t>Laura Carolina Facal</t>
  </si>
  <si>
    <t>Karen Aranda</t>
  </si>
  <si>
    <t>Jazmina Barboza</t>
  </si>
  <si>
    <t>Agostina Morales</t>
  </si>
  <si>
    <t>Alan Gomez</t>
  </si>
  <si>
    <t>Antonella Isabel Rueda</t>
  </si>
  <si>
    <t>Sofia Blanco</t>
  </si>
  <si>
    <t>Maximiliano Vallejo</t>
  </si>
  <si>
    <t>M49</t>
  </si>
  <si>
    <t>Thiago Ferreti</t>
  </si>
  <si>
    <t>Bautista Joaquín Cáceres</t>
  </si>
  <si>
    <t>Asociación Misionera</t>
  </si>
  <si>
    <t>Mateo Ledesma Capo</t>
  </si>
  <si>
    <t>Justo Millan</t>
  </si>
  <si>
    <t>Elias Calja</t>
  </si>
  <si>
    <t>Gael Maximiliano Arias Quiroga</t>
  </si>
  <si>
    <t>Valentín Tomás Cáceres</t>
  </si>
  <si>
    <t>Matias Cordoba</t>
  </si>
  <si>
    <t>Leandro Ruiz</t>
  </si>
  <si>
    <t>Joaquin Garello</t>
  </si>
  <si>
    <t>Valentin Vitullo</t>
  </si>
  <si>
    <t>Facundo De Guerrico</t>
  </si>
  <si>
    <t>Jeronimo Martinez</t>
  </si>
  <si>
    <t>Federico Coto</t>
  </si>
  <si>
    <t>Rodrigo Lingeri</t>
  </si>
  <si>
    <t xml:space="preserve">Marcos Cisneros </t>
  </si>
  <si>
    <t>Christian Antelo</t>
  </si>
  <si>
    <t>Lautaro Ojeda</t>
  </si>
  <si>
    <t>Agustín Caggiano</t>
  </si>
  <si>
    <t>Juan Carlos Yunis</t>
  </si>
  <si>
    <t>Franco Lopez</t>
  </si>
  <si>
    <t>Marcos Martel</t>
  </si>
  <si>
    <t>David Alexis Yosco</t>
  </si>
  <si>
    <t>M+102</t>
  </si>
  <si>
    <t>MarIa Paz Casadevall</t>
  </si>
  <si>
    <t>Martina Diaz (1)</t>
  </si>
  <si>
    <t>Yamila Olibera</t>
  </si>
  <si>
    <t>Victoria Thiara Miranda (1)</t>
  </si>
  <si>
    <t>Ludmila Gerzel (1)</t>
  </si>
  <si>
    <t>Magali Vega (1)</t>
  </si>
  <si>
    <t>Magdalena Rios</t>
  </si>
  <si>
    <t>Bianca Verenna Gonzalez (1)</t>
  </si>
  <si>
    <t>Micaela Vega (1)</t>
  </si>
  <si>
    <t>Martina Escudero Nontue</t>
  </si>
  <si>
    <t>Ivana Suarez</t>
  </si>
  <si>
    <t>Asoc. Civil Pesas San Luis</t>
  </si>
  <si>
    <t>Victoria Luna</t>
  </si>
  <si>
    <t>Ismael Luna</t>
  </si>
  <si>
    <t>Fe.Ju.Pe.</t>
  </si>
  <si>
    <t>Ada Ruiz Díaz (1)</t>
  </si>
  <si>
    <t>Rocío Sirignano</t>
  </si>
  <si>
    <t>Leila Ailin Bassine (1)</t>
  </si>
  <si>
    <t>Florencia Rios</t>
  </si>
  <si>
    <t>Zahira Daniela Flores</t>
  </si>
  <si>
    <t>Nicole Villarroel</t>
  </si>
  <si>
    <t>Milena Madelein Ayala (1)</t>
  </si>
  <si>
    <t>Raquel Ayelen Rojas</t>
  </si>
  <si>
    <t>Maria Izetta</t>
  </si>
  <si>
    <t>Nerina Ligieri (1)</t>
  </si>
  <si>
    <t>Mora Etcheguia</t>
  </si>
  <si>
    <t>Andrea Frette</t>
  </si>
  <si>
    <t>Yasmin Bianco (1)</t>
  </si>
  <si>
    <t>Martina Miranda</t>
  </si>
  <si>
    <t>María Micaela Obando</t>
  </si>
  <si>
    <t>Ignacio Curtelo</t>
  </si>
  <si>
    <t>F87</t>
  </si>
  <si>
    <t>Sofia Subiabre (1)</t>
  </si>
  <si>
    <t>Luz Alba Ojeda</t>
  </si>
  <si>
    <t>Antonella Caletti</t>
  </si>
  <si>
    <t>Asoc. Barilochense de Pesas</t>
  </si>
  <si>
    <t>Debora Aldana Avaca</t>
  </si>
  <si>
    <t>Alvaro Matricardi</t>
  </si>
  <si>
    <t>Nicolas Cantarutti</t>
  </si>
  <si>
    <t>Franco Etcheguia</t>
  </si>
  <si>
    <t>Ramiro Palumbo (1)</t>
  </si>
  <si>
    <t>Tobias Lucero</t>
  </si>
  <si>
    <t>Ricardo Lucero</t>
  </si>
  <si>
    <t>Asoc. Civil Mendocina</t>
  </si>
  <si>
    <t>Rodrigo Andrade</t>
  </si>
  <si>
    <t>Martin Ivan Roth</t>
  </si>
  <si>
    <t>Jorge Roth</t>
  </si>
  <si>
    <t>Club Sarmiento - Avellaneda</t>
  </si>
  <si>
    <t>Nicolás Alejandro Barrera (1)</t>
  </si>
  <si>
    <t>Alejo Galarza</t>
  </si>
  <si>
    <t>Alvaro Cruz</t>
  </si>
  <si>
    <t>Felipe Aranda</t>
  </si>
  <si>
    <t>Paco Córdoba Juárez</t>
  </si>
  <si>
    <t>Mateo Oyarzo</t>
  </si>
  <si>
    <t>Carla Moreira</t>
  </si>
  <si>
    <t>Gabriel Cichini</t>
  </si>
  <si>
    <t>Benjamín Garelli</t>
  </si>
  <si>
    <t>Gael Maximiliano Arias Quiroga (1)</t>
  </si>
  <si>
    <t>David Rojas</t>
  </si>
  <si>
    <t>EDA - Halterados</t>
  </si>
  <si>
    <t>Franco Emiliano Romero</t>
  </si>
  <si>
    <t>Adriel Ruggiero</t>
  </si>
  <si>
    <t>Andres Yonzo</t>
  </si>
  <si>
    <t>Benjamin Ocampo</t>
  </si>
  <si>
    <t>Claudio Enrique Sanchez</t>
  </si>
  <si>
    <t>Tiziano Tomasetti</t>
  </si>
  <si>
    <t>Leon Maymo (1)</t>
  </si>
  <si>
    <t>Ariel Galeano (1)</t>
  </si>
  <si>
    <t>Valentin Vitullo (1)</t>
  </si>
  <si>
    <t>Jesús Décima</t>
  </si>
  <si>
    <t>Agustin Escudero</t>
  </si>
  <si>
    <t>Franco Chamorro</t>
  </si>
  <si>
    <t>Alejo Gomez Franco</t>
  </si>
  <si>
    <t>Diogo Cancherini</t>
  </si>
  <si>
    <t>Francisco Lopez</t>
  </si>
  <si>
    <t>Alejo Ocampo Budeguer (1)</t>
  </si>
  <si>
    <t>Patricio Araya (1)</t>
  </si>
  <si>
    <t>Ramiro Agustin Vazquez</t>
  </si>
  <si>
    <t>Valentín Pighìn (1)</t>
  </si>
  <si>
    <t>Sebastian Rodrigo Cochet</t>
  </si>
  <si>
    <t>Agustín Caggiano (1)</t>
  </si>
  <si>
    <t>Francisco Pastore</t>
  </si>
  <si>
    <t>Sebastian Sosa</t>
  </si>
  <si>
    <t>Octavio Sosa</t>
  </si>
  <si>
    <t>Javier Autore</t>
  </si>
  <si>
    <t>Mateo Pons</t>
  </si>
  <si>
    <t>Pablo Gonzalo Gomez Perazza</t>
  </si>
  <si>
    <t>Vargas Rios Sofia</t>
  </si>
  <si>
    <t>Sol Kilvain</t>
  </si>
  <si>
    <t>Yashira Molina Becker (1)</t>
  </si>
  <si>
    <t>Jael Pricila Romero</t>
  </si>
  <si>
    <t xml:space="preserve">Kiara Ramallo </t>
  </si>
  <si>
    <t>48 164 409</t>
  </si>
  <si>
    <t>Agustina Alvarez (1)</t>
  </si>
  <si>
    <t>Maria Sol Moya (1)</t>
  </si>
  <si>
    <t>Luana Monzon (1)</t>
  </si>
  <si>
    <t>Sheila Aldana Martinez</t>
  </si>
  <si>
    <t>Jael Pricila Romero (1)</t>
  </si>
  <si>
    <t>Malena Barreiro Toloni</t>
  </si>
  <si>
    <t>Maria Jose Acosta Vallejos</t>
  </si>
  <si>
    <t>Martina Mendoza (1)</t>
  </si>
  <si>
    <t>Maria Gilda Jazmín Travesani</t>
  </si>
  <si>
    <t>Martina Pallone (1)</t>
  </si>
  <si>
    <t>Guadalupe de la Vega</t>
  </si>
  <si>
    <t>Nicole Villarroel (1)</t>
  </si>
  <si>
    <t>Lorena Casares</t>
  </si>
  <si>
    <t>Agostina Morales (1)</t>
  </si>
  <si>
    <t>Katherina Szebun (1)</t>
  </si>
  <si>
    <t>Valentina Meynet (1)</t>
  </si>
  <si>
    <t>Lucia Leiva (1)</t>
  </si>
  <si>
    <t>Dahiara Andrea Ramírez</t>
  </si>
  <si>
    <t>Asociacion Misionera</t>
  </si>
  <si>
    <t>Fidel Zeballo Mora</t>
  </si>
  <si>
    <t>Thiago Ferreti (1)</t>
  </si>
  <si>
    <t>Joan Francisco Paz Gonzalez</t>
  </si>
  <si>
    <t>Santiago Barrera Grunewald</t>
  </si>
  <si>
    <t>Club Union</t>
  </si>
  <si>
    <t>Ramiro Gabriel Maidana</t>
  </si>
  <si>
    <t>Gustavo Duarte</t>
  </si>
  <si>
    <t>Martin Ivan Roth (1)</t>
  </si>
  <si>
    <t>Nathaniel Villalba Pannunzio</t>
  </si>
  <si>
    <t>Hector Damian Alfonzo</t>
  </si>
  <si>
    <t>Santino Garro Ahumada</t>
  </si>
  <si>
    <t>Emiliano Cruz</t>
  </si>
  <si>
    <t>Mateo Lassaga (1)</t>
  </si>
  <si>
    <t>Francisco Maidana (1)</t>
  </si>
  <si>
    <t>Gaspar Alejo Patricelli</t>
  </si>
  <si>
    <t>Esteban Santa Cruz (1)</t>
  </si>
  <si>
    <t>Isaac Molina Becker (1)</t>
  </si>
  <si>
    <t>Felipe Agustín González</t>
  </si>
  <si>
    <t>Joaquín Dorado</t>
  </si>
  <si>
    <t>Ariel Mora</t>
  </si>
  <si>
    <t>Julián Cabral</t>
  </si>
  <si>
    <t>Manuel Ignacio Meza</t>
  </si>
  <si>
    <t>Lautaro  Zalazar</t>
  </si>
  <si>
    <t>Nahuel Damian Roth</t>
  </si>
  <si>
    <t>Leonardo Francisco Iannia</t>
  </si>
  <si>
    <t>Leandro Ruiz (1)</t>
  </si>
  <si>
    <t>Enzo José Dallmann</t>
  </si>
  <si>
    <t>Tiago Leonel Moreyra Ojeda</t>
  </si>
  <si>
    <t>Marco Giorgio (1)</t>
  </si>
  <si>
    <t>Alejandro Albornoz</t>
  </si>
  <si>
    <t>Rodrigo Lingeri (1)</t>
  </si>
  <si>
    <t>Octavio Sosa (1)</t>
  </si>
  <si>
    <t>Martin Tiziano Mera (1)</t>
  </si>
  <si>
    <t>Ariel Fernandez</t>
  </si>
  <si>
    <t>José David Portillo</t>
  </si>
  <si>
    <t xml:space="preserve">Camila Benitez </t>
  </si>
  <si>
    <t>Yamila Olibera (1)</t>
  </si>
  <si>
    <t>Kiara Natali Francos (1)</t>
  </si>
  <si>
    <t>Maria Mercedez Giraldez (1)</t>
  </si>
  <si>
    <t>Scarlet Martinez</t>
  </si>
  <si>
    <t>Valentina Araoz (2)</t>
  </si>
  <si>
    <t>Ahiara Elizabeth Guimenez</t>
  </si>
  <si>
    <t>Sophia Valentina Alen</t>
  </si>
  <si>
    <t>Fernan Manuel Navarro</t>
  </si>
  <si>
    <t>Abby Sanchez</t>
  </si>
  <si>
    <t>Luis Harol Yong Mil</t>
  </si>
  <si>
    <t>Constanza Valentina Cabral (1)</t>
  </si>
  <si>
    <t>Agustina Carrara</t>
  </si>
  <si>
    <t>Ariane Martina Guayama</t>
  </si>
  <si>
    <t>Raquel Ayelen Rojas (1)</t>
  </si>
  <si>
    <t>Katherina Szebun (2)</t>
  </si>
  <si>
    <t>Elias Joaquin Cisneros Torres</t>
  </si>
  <si>
    <t>Alvaro Matricardi (1)</t>
  </si>
  <si>
    <t xml:space="preserve">Nicolas Misael Rivalko </t>
  </si>
  <si>
    <t>Cristhian Aquino</t>
  </si>
  <si>
    <t>Leandro Ezequiel Mancilla</t>
  </si>
  <si>
    <t>Nicolas Agüero</t>
  </si>
  <si>
    <t>Marcos Agustín Chaila Medina (1)</t>
  </si>
  <si>
    <t>Alvaro Cruz (1)</t>
  </si>
  <si>
    <t>Raffi Istephanian</t>
  </si>
  <si>
    <t>Jonatan Leyes (1)</t>
  </si>
  <si>
    <t>Juan Manuel Torres</t>
  </si>
  <si>
    <t>Pablo Ezequiel Frau (1)</t>
  </si>
  <si>
    <t>Andre Leclerc</t>
  </si>
  <si>
    <t>Tobias Altamiranda (1)</t>
  </si>
  <si>
    <t>Benjamín Garelli (1)</t>
  </si>
  <si>
    <t>Juan Ignacio Hemadi (1)</t>
  </si>
  <si>
    <t>Joaquín Cicare (1)</t>
  </si>
  <si>
    <t>Lucas Mateo Sale (1)</t>
  </si>
  <si>
    <t>Andre Leclerc (1)</t>
  </si>
  <si>
    <t>Matias Cordoba (1)</t>
  </si>
  <si>
    <t>Francisco Teodoro Giorgio</t>
  </si>
  <si>
    <t xml:space="preserve"> M89</t>
  </si>
  <si>
    <t>Enzo José Dallmann (1)</t>
  </si>
  <si>
    <t>Federico Ruiz Aguilera</t>
  </si>
  <si>
    <t>Maximiliano Kienitz (1)</t>
  </si>
  <si>
    <t>Alejandro Albornoz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</si>
</sst>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;[Red]&quot;$&quot;\ #,##0.00"/>
    <numFmt numFmtId="165" formatCode="0;\(0\);\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 tint="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0" xfId="0" applyNumberFormat="1"/>
    <xf numFmtId="14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4" fontId="0" fillId="4" borderId="17" xfId="0" applyNumberFormat="1" applyFill="1" applyBorder="1" applyAlignment="1">
      <alignment horizontal="center" vertical="center"/>
    </xf>
    <xf numFmtId="3" fontId="0" fillId="4" borderId="17" xfId="0" applyNumberFormat="1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165" fontId="3" fillId="4" borderId="17" xfId="0" applyNumberFormat="1" applyFon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4" fontId="0" fillId="0" borderId="11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0" fillId="0" borderId="28" xfId="0" applyNumberFormat="1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14" fontId="0" fillId="0" borderId="39" xfId="0" applyNumberFormat="1" applyFon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center" vertical="center"/>
    </xf>
    <xf numFmtId="2" fontId="1" fillId="0" borderId="46" xfId="0" applyNumberFormat="1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14" fontId="0" fillId="0" borderId="40" xfId="0" applyNumberFormat="1" applyFon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4" fontId="0" fillId="2" borderId="32" xfId="0" applyNumberForma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4" fontId="0" fillId="2" borderId="28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4" fontId="0" fillId="2" borderId="37" xfId="0" applyNumberFormat="1" applyFill="1" applyBorder="1" applyAlignment="1">
      <alignment horizontal="center" vertical="center"/>
    </xf>
    <xf numFmtId="3" fontId="0" fillId="2" borderId="50" xfId="0" applyNumberForma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4" fontId="0" fillId="0" borderId="43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14" fontId="0" fillId="0" borderId="38" xfId="0" applyNumberFormat="1" applyFont="1" applyFill="1" applyBorder="1" applyAlignment="1">
      <alignment horizontal="center" vertical="center"/>
    </xf>
    <xf numFmtId="2" fontId="1" fillId="0" borderId="5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2" fontId="1" fillId="0" borderId="45" xfId="0" applyNumberFormat="1" applyFont="1" applyFill="1" applyBorder="1" applyAlignment="1">
      <alignment horizontal="center" vertical="center" wrapText="1"/>
    </xf>
    <xf numFmtId="2" fontId="1" fillId="0" borderId="46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/>
    </xf>
    <xf numFmtId="14" fontId="1" fillId="0" borderId="46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14" fontId="0" fillId="0" borderId="41" xfId="0" applyNumberFormat="1" applyFont="1" applyFill="1" applyBorder="1" applyAlignment="1">
      <alignment horizontal="center" vertical="center"/>
    </xf>
    <xf numFmtId="14" fontId="0" fillId="4" borderId="53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Font="1" applyFill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"/>
  <sheetViews>
    <sheetView tabSelected="1" zoomScale="99" zoomScaleNormal="99" workbookViewId="0">
      <selection activeCell="B151" sqref="B151"/>
    </sheetView>
  </sheetViews>
  <sheetFormatPr baseColWidth="10" defaultRowHeight="15" x14ac:dyDescent="0.25"/>
  <cols>
    <col min="1" max="1" width="3.140625" bestFit="1" customWidth="1"/>
    <col min="2" max="2" width="32.42578125" bestFit="1" customWidth="1"/>
    <col min="3" max="3" width="23.85546875" customWidth="1"/>
    <col min="4" max="4" width="29.28515625" customWidth="1"/>
    <col min="5" max="5" width="11.5703125" style="17" customWidth="1"/>
    <col min="6" max="6" width="11" style="35" bestFit="1" customWidth="1"/>
    <col min="7" max="7" width="9.140625" bestFit="1" customWidth="1"/>
    <col min="9" max="9" width="11.140625" bestFit="1" customWidth="1"/>
    <col min="12" max="12" width="11.5703125" style="17" bestFit="1" customWidth="1"/>
    <col min="256" max="256" width="3.140625" bestFit="1" customWidth="1"/>
    <col min="257" max="257" width="32.140625" bestFit="1" customWidth="1"/>
    <col min="258" max="258" width="23.85546875" customWidth="1"/>
    <col min="259" max="259" width="29.28515625" customWidth="1"/>
    <col min="260" max="260" width="11.5703125" customWidth="1"/>
    <col min="261" max="261" width="11" bestFit="1" customWidth="1"/>
    <col min="262" max="262" width="9.140625" bestFit="1" customWidth="1"/>
    <col min="265" max="265" width="11.140625" bestFit="1" customWidth="1"/>
    <col min="268" max="268" width="11.5703125" bestFit="1" customWidth="1"/>
    <col min="512" max="512" width="3.140625" bestFit="1" customWidth="1"/>
    <col min="513" max="513" width="32.140625" bestFit="1" customWidth="1"/>
    <col min="514" max="514" width="23.85546875" customWidth="1"/>
    <col min="515" max="515" width="29.28515625" customWidth="1"/>
    <col min="516" max="516" width="11.5703125" customWidth="1"/>
    <col min="517" max="517" width="11" bestFit="1" customWidth="1"/>
    <col min="518" max="518" width="9.140625" bestFit="1" customWidth="1"/>
    <col min="521" max="521" width="11.140625" bestFit="1" customWidth="1"/>
    <col min="524" max="524" width="11.5703125" bestFit="1" customWidth="1"/>
    <col min="768" max="768" width="3.140625" bestFit="1" customWidth="1"/>
    <col min="769" max="769" width="32.140625" bestFit="1" customWidth="1"/>
    <col min="770" max="770" width="23.85546875" customWidth="1"/>
    <col min="771" max="771" width="29.28515625" customWidth="1"/>
    <col min="772" max="772" width="11.5703125" customWidth="1"/>
    <col min="773" max="773" width="11" bestFit="1" customWidth="1"/>
    <col min="774" max="774" width="9.140625" bestFit="1" customWidth="1"/>
    <col min="777" max="777" width="11.140625" bestFit="1" customWidth="1"/>
    <col min="780" max="780" width="11.5703125" bestFit="1" customWidth="1"/>
    <col min="1024" max="1024" width="3.140625" bestFit="1" customWidth="1"/>
    <col min="1025" max="1025" width="32.140625" bestFit="1" customWidth="1"/>
    <col min="1026" max="1026" width="23.85546875" customWidth="1"/>
    <col min="1027" max="1027" width="29.28515625" customWidth="1"/>
    <col min="1028" max="1028" width="11.5703125" customWidth="1"/>
    <col min="1029" max="1029" width="11" bestFit="1" customWidth="1"/>
    <col min="1030" max="1030" width="9.140625" bestFit="1" customWidth="1"/>
    <col min="1033" max="1033" width="11.140625" bestFit="1" customWidth="1"/>
    <col min="1036" max="1036" width="11.5703125" bestFit="1" customWidth="1"/>
    <col min="1280" max="1280" width="3.140625" bestFit="1" customWidth="1"/>
    <col min="1281" max="1281" width="32.140625" bestFit="1" customWidth="1"/>
    <col min="1282" max="1282" width="23.85546875" customWidth="1"/>
    <col min="1283" max="1283" width="29.28515625" customWidth="1"/>
    <col min="1284" max="1284" width="11.5703125" customWidth="1"/>
    <col min="1285" max="1285" width="11" bestFit="1" customWidth="1"/>
    <col min="1286" max="1286" width="9.140625" bestFit="1" customWidth="1"/>
    <col min="1289" max="1289" width="11.140625" bestFit="1" customWidth="1"/>
    <col min="1292" max="1292" width="11.5703125" bestFit="1" customWidth="1"/>
    <col min="1536" max="1536" width="3.140625" bestFit="1" customWidth="1"/>
    <col min="1537" max="1537" width="32.140625" bestFit="1" customWidth="1"/>
    <col min="1538" max="1538" width="23.85546875" customWidth="1"/>
    <col min="1539" max="1539" width="29.28515625" customWidth="1"/>
    <col min="1540" max="1540" width="11.5703125" customWidth="1"/>
    <col min="1541" max="1541" width="11" bestFit="1" customWidth="1"/>
    <col min="1542" max="1542" width="9.140625" bestFit="1" customWidth="1"/>
    <col min="1545" max="1545" width="11.140625" bestFit="1" customWidth="1"/>
    <col min="1548" max="1548" width="11.5703125" bestFit="1" customWidth="1"/>
    <col min="1792" max="1792" width="3.140625" bestFit="1" customWidth="1"/>
    <col min="1793" max="1793" width="32.140625" bestFit="1" customWidth="1"/>
    <col min="1794" max="1794" width="23.85546875" customWidth="1"/>
    <col min="1795" max="1795" width="29.28515625" customWidth="1"/>
    <col min="1796" max="1796" width="11.5703125" customWidth="1"/>
    <col min="1797" max="1797" width="11" bestFit="1" customWidth="1"/>
    <col min="1798" max="1798" width="9.140625" bestFit="1" customWidth="1"/>
    <col min="1801" max="1801" width="11.140625" bestFit="1" customWidth="1"/>
    <col min="1804" max="1804" width="11.5703125" bestFit="1" customWidth="1"/>
    <col min="2048" max="2048" width="3.140625" bestFit="1" customWidth="1"/>
    <col min="2049" max="2049" width="32.140625" bestFit="1" customWidth="1"/>
    <col min="2050" max="2050" width="23.85546875" customWidth="1"/>
    <col min="2051" max="2051" width="29.28515625" customWidth="1"/>
    <col min="2052" max="2052" width="11.5703125" customWidth="1"/>
    <col min="2053" max="2053" width="11" bestFit="1" customWidth="1"/>
    <col min="2054" max="2054" width="9.140625" bestFit="1" customWidth="1"/>
    <col min="2057" max="2057" width="11.140625" bestFit="1" customWidth="1"/>
    <col min="2060" max="2060" width="11.5703125" bestFit="1" customWidth="1"/>
    <col min="2304" max="2304" width="3.140625" bestFit="1" customWidth="1"/>
    <col min="2305" max="2305" width="32.140625" bestFit="1" customWidth="1"/>
    <col min="2306" max="2306" width="23.85546875" customWidth="1"/>
    <col min="2307" max="2307" width="29.28515625" customWidth="1"/>
    <col min="2308" max="2308" width="11.5703125" customWidth="1"/>
    <col min="2309" max="2309" width="11" bestFit="1" customWidth="1"/>
    <col min="2310" max="2310" width="9.140625" bestFit="1" customWidth="1"/>
    <col min="2313" max="2313" width="11.140625" bestFit="1" customWidth="1"/>
    <col min="2316" max="2316" width="11.5703125" bestFit="1" customWidth="1"/>
    <col min="2560" max="2560" width="3.140625" bestFit="1" customWidth="1"/>
    <col min="2561" max="2561" width="32.140625" bestFit="1" customWidth="1"/>
    <col min="2562" max="2562" width="23.85546875" customWidth="1"/>
    <col min="2563" max="2563" width="29.28515625" customWidth="1"/>
    <col min="2564" max="2564" width="11.5703125" customWidth="1"/>
    <col min="2565" max="2565" width="11" bestFit="1" customWidth="1"/>
    <col min="2566" max="2566" width="9.140625" bestFit="1" customWidth="1"/>
    <col min="2569" max="2569" width="11.140625" bestFit="1" customWidth="1"/>
    <col min="2572" max="2572" width="11.5703125" bestFit="1" customWidth="1"/>
    <col min="2816" max="2816" width="3.140625" bestFit="1" customWidth="1"/>
    <col min="2817" max="2817" width="32.140625" bestFit="1" customWidth="1"/>
    <col min="2818" max="2818" width="23.85546875" customWidth="1"/>
    <col min="2819" max="2819" width="29.28515625" customWidth="1"/>
    <col min="2820" max="2820" width="11.5703125" customWidth="1"/>
    <col min="2821" max="2821" width="11" bestFit="1" customWidth="1"/>
    <col min="2822" max="2822" width="9.140625" bestFit="1" customWidth="1"/>
    <col min="2825" max="2825" width="11.140625" bestFit="1" customWidth="1"/>
    <col min="2828" max="2828" width="11.5703125" bestFit="1" customWidth="1"/>
    <col min="3072" max="3072" width="3.140625" bestFit="1" customWidth="1"/>
    <col min="3073" max="3073" width="32.140625" bestFit="1" customWidth="1"/>
    <col min="3074" max="3074" width="23.85546875" customWidth="1"/>
    <col min="3075" max="3075" width="29.28515625" customWidth="1"/>
    <col min="3076" max="3076" width="11.5703125" customWidth="1"/>
    <col min="3077" max="3077" width="11" bestFit="1" customWidth="1"/>
    <col min="3078" max="3078" width="9.140625" bestFit="1" customWidth="1"/>
    <col min="3081" max="3081" width="11.140625" bestFit="1" customWidth="1"/>
    <col min="3084" max="3084" width="11.5703125" bestFit="1" customWidth="1"/>
    <col min="3328" max="3328" width="3.140625" bestFit="1" customWidth="1"/>
    <col min="3329" max="3329" width="32.140625" bestFit="1" customWidth="1"/>
    <col min="3330" max="3330" width="23.85546875" customWidth="1"/>
    <col min="3331" max="3331" width="29.28515625" customWidth="1"/>
    <col min="3332" max="3332" width="11.5703125" customWidth="1"/>
    <col min="3333" max="3333" width="11" bestFit="1" customWidth="1"/>
    <col min="3334" max="3334" width="9.140625" bestFit="1" customWidth="1"/>
    <col min="3337" max="3337" width="11.140625" bestFit="1" customWidth="1"/>
    <col min="3340" max="3340" width="11.5703125" bestFit="1" customWidth="1"/>
    <col min="3584" max="3584" width="3.140625" bestFit="1" customWidth="1"/>
    <col min="3585" max="3585" width="32.140625" bestFit="1" customWidth="1"/>
    <col min="3586" max="3586" width="23.85546875" customWidth="1"/>
    <col min="3587" max="3587" width="29.28515625" customWidth="1"/>
    <col min="3588" max="3588" width="11.5703125" customWidth="1"/>
    <col min="3589" max="3589" width="11" bestFit="1" customWidth="1"/>
    <col min="3590" max="3590" width="9.140625" bestFit="1" customWidth="1"/>
    <col min="3593" max="3593" width="11.140625" bestFit="1" customWidth="1"/>
    <col min="3596" max="3596" width="11.5703125" bestFit="1" customWidth="1"/>
    <col min="3840" max="3840" width="3.140625" bestFit="1" customWidth="1"/>
    <col min="3841" max="3841" width="32.140625" bestFit="1" customWidth="1"/>
    <col min="3842" max="3842" width="23.85546875" customWidth="1"/>
    <col min="3843" max="3843" width="29.28515625" customWidth="1"/>
    <col min="3844" max="3844" width="11.5703125" customWidth="1"/>
    <col min="3845" max="3845" width="11" bestFit="1" customWidth="1"/>
    <col min="3846" max="3846" width="9.140625" bestFit="1" customWidth="1"/>
    <col min="3849" max="3849" width="11.140625" bestFit="1" customWidth="1"/>
    <col min="3852" max="3852" width="11.5703125" bestFit="1" customWidth="1"/>
    <col min="4096" max="4096" width="3.140625" bestFit="1" customWidth="1"/>
    <col min="4097" max="4097" width="32.140625" bestFit="1" customWidth="1"/>
    <col min="4098" max="4098" width="23.85546875" customWidth="1"/>
    <col min="4099" max="4099" width="29.28515625" customWidth="1"/>
    <col min="4100" max="4100" width="11.5703125" customWidth="1"/>
    <col min="4101" max="4101" width="11" bestFit="1" customWidth="1"/>
    <col min="4102" max="4102" width="9.140625" bestFit="1" customWidth="1"/>
    <col min="4105" max="4105" width="11.140625" bestFit="1" customWidth="1"/>
    <col min="4108" max="4108" width="11.5703125" bestFit="1" customWidth="1"/>
    <col min="4352" max="4352" width="3.140625" bestFit="1" customWidth="1"/>
    <col min="4353" max="4353" width="32.140625" bestFit="1" customWidth="1"/>
    <col min="4354" max="4354" width="23.85546875" customWidth="1"/>
    <col min="4355" max="4355" width="29.28515625" customWidth="1"/>
    <col min="4356" max="4356" width="11.5703125" customWidth="1"/>
    <col min="4357" max="4357" width="11" bestFit="1" customWidth="1"/>
    <col min="4358" max="4358" width="9.140625" bestFit="1" customWidth="1"/>
    <col min="4361" max="4361" width="11.140625" bestFit="1" customWidth="1"/>
    <col min="4364" max="4364" width="11.5703125" bestFit="1" customWidth="1"/>
    <col min="4608" max="4608" width="3.140625" bestFit="1" customWidth="1"/>
    <col min="4609" max="4609" width="32.140625" bestFit="1" customWidth="1"/>
    <col min="4610" max="4610" width="23.85546875" customWidth="1"/>
    <col min="4611" max="4611" width="29.28515625" customWidth="1"/>
    <col min="4612" max="4612" width="11.5703125" customWidth="1"/>
    <col min="4613" max="4613" width="11" bestFit="1" customWidth="1"/>
    <col min="4614" max="4614" width="9.140625" bestFit="1" customWidth="1"/>
    <col min="4617" max="4617" width="11.140625" bestFit="1" customWidth="1"/>
    <col min="4620" max="4620" width="11.5703125" bestFit="1" customWidth="1"/>
    <col min="4864" max="4864" width="3.140625" bestFit="1" customWidth="1"/>
    <col min="4865" max="4865" width="32.140625" bestFit="1" customWidth="1"/>
    <col min="4866" max="4866" width="23.85546875" customWidth="1"/>
    <col min="4867" max="4867" width="29.28515625" customWidth="1"/>
    <col min="4868" max="4868" width="11.5703125" customWidth="1"/>
    <col min="4869" max="4869" width="11" bestFit="1" customWidth="1"/>
    <col min="4870" max="4870" width="9.140625" bestFit="1" customWidth="1"/>
    <col min="4873" max="4873" width="11.140625" bestFit="1" customWidth="1"/>
    <col min="4876" max="4876" width="11.5703125" bestFit="1" customWidth="1"/>
    <col min="5120" max="5120" width="3.140625" bestFit="1" customWidth="1"/>
    <col min="5121" max="5121" width="32.140625" bestFit="1" customWidth="1"/>
    <col min="5122" max="5122" width="23.85546875" customWidth="1"/>
    <col min="5123" max="5123" width="29.28515625" customWidth="1"/>
    <col min="5124" max="5124" width="11.5703125" customWidth="1"/>
    <col min="5125" max="5125" width="11" bestFit="1" customWidth="1"/>
    <col min="5126" max="5126" width="9.140625" bestFit="1" customWidth="1"/>
    <col min="5129" max="5129" width="11.140625" bestFit="1" customWidth="1"/>
    <col min="5132" max="5132" width="11.5703125" bestFit="1" customWidth="1"/>
    <col min="5376" max="5376" width="3.140625" bestFit="1" customWidth="1"/>
    <col min="5377" max="5377" width="32.140625" bestFit="1" customWidth="1"/>
    <col min="5378" max="5378" width="23.85546875" customWidth="1"/>
    <col min="5379" max="5379" width="29.28515625" customWidth="1"/>
    <col min="5380" max="5380" width="11.5703125" customWidth="1"/>
    <col min="5381" max="5381" width="11" bestFit="1" customWidth="1"/>
    <col min="5382" max="5382" width="9.140625" bestFit="1" customWidth="1"/>
    <col min="5385" max="5385" width="11.140625" bestFit="1" customWidth="1"/>
    <col min="5388" max="5388" width="11.5703125" bestFit="1" customWidth="1"/>
    <col min="5632" max="5632" width="3.140625" bestFit="1" customWidth="1"/>
    <col min="5633" max="5633" width="32.140625" bestFit="1" customWidth="1"/>
    <col min="5634" max="5634" width="23.85546875" customWidth="1"/>
    <col min="5635" max="5635" width="29.28515625" customWidth="1"/>
    <col min="5636" max="5636" width="11.5703125" customWidth="1"/>
    <col min="5637" max="5637" width="11" bestFit="1" customWidth="1"/>
    <col min="5638" max="5638" width="9.140625" bestFit="1" customWidth="1"/>
    <col min="5641" max="5641" width="11.140625" bestFit="1" customWidth="1"/>
    <col min="5644" max="5644" width="11.5703125" bestFit="1" customWidth="1"/>
    <col min="5888" max="5888" width="3.140625" bestFit="1" customWidth="1"/>
    <col min="5889" max="5889" width="32.140625" bestFit="1" customWidth="1"/>
    <col min="5890" max="5890" width="23.85546875" customWidth="1"/>
    <col min="5891" max="5891" width="29.28515625" customWidth="1"/>
    <col min="5892" max="5892" width="11.5703125" customWidth="1"/>
    <col min="5893" max="5893" width="11" bestFit="1" customWidth="1"/>
    <col min="5894" max="5894" width="9.140625" bestFit="1" customWidth="1"/>
    <col min="5897" max="5897" width="11.140625" bestFit="1" customWidth="1"/>
    <col min="5900" max="5900" width="11.5703125" bestFit="1" customWidth="1"/>
    <col min="6144" max="6144" width="3.140625" bestFit="1" customWidth="1"/>
    <col min="6145" max="6145" width="32.140625" bestFit="1" customWidth="1"/>
    <col min="6146" max="6146" width="23.85546875" customWidth="1"/>
    <col min="6147" max="6147" width="29.28515625" customWidth="1"/>
    <col min="6148" max="6148" width="11.5703125" customWidth="1"/>
    <col min="6149" max="6149" width="11" bestFit="1" customWidth="1"/>
    <col min="6150" max="6150" width="9.140625" bestFit="1" customWidth="1"/>
    <col min="6153" max="6153" width="11.140625" bestFit="1" customWidth="1"/>
    <col min="6156" max="6156" width="11.5703125" bestFit="1" customWidth="1"/>
    <col min="6400" max="6400" width="3.140625" bestFit="1" customWidth="1"/>
    <col min="6401" max="6401" width="32.140625" bestFit="1" customWidth="1"/>
    <col min="6402" max="6402" width="23.85546875" customWidth="1"/>
    <col min="6403" max="6403" width="29.28515625" customWidth="1"/>
    <col min="6404" max="6404" width="11.5703125" customWidth="1"/>
    <col min="6405" max="6405" width="11" bestFit="1" customWidth="1"/>
    <col min="6406" max="6406" width="9.140625" bestFit="1" customWidth="1"/>
    <col min="6409" max="6409" width="11.140625" bestFit="1" customWidth="1"/>
    <col min="6412" max="6412" width="11.5703125" bestFit="1" customWidth="1"/>
    <col min="6656" max="6656" width="3.140625" bestFit="1" customWidth="1"/>
    <col min="6657" max="6657" width="32.140625" bestFit="1" customWidth="1"/>
    <col min="6658" max="6658" width="23.85546875" customWidth="1"/>
    <col min="6659" max="6659" width="29.28515625" customWidth="1"/>
    <col min="6660" max="6660" width="11.5703125" customWidth="1"/>
    <col min="6661" max="6661" width="11" bestFit="1" customWidth="1"/>
    <col min="6662" max="6662" width="9.140625" bestFit="1" customWidth="1"/>
    <col min="6665" max="6665" width="11.140625" bestFit="1" customWidth="1"/>
    <col min="6668" max="6668" width="11.5703125" bestFit="1" customWidth="1"/>
    <col min="6912" max="6912" width="3.140625" bestFit="1" customWidth="1"/>
    <col min="6913" max="6913" width="32.140625" bestFit="1" customWidth="1"/>
    <col min="6914" max="6914" width="23.85546875" customWidth="1"/>
    <col min="6915" max="6915" width="29.28515625" customWidth="1"/>
    <col min="6916" max="6916" width="11.5703125" customWidth="1"/>
    <col min="6917" max="6917" width="11" bestFit="1" customWidth="1"/>
    <col min="6918" max="6918" width="9.140625" bestFit="1" customWidth="1"/>
    <col min="6921" max="6921" width="11.140625" bestFit="1" customWidth="1"/>
    <col min="6924" max="6924" width="11.5703125" bestFit="1" customWidth="1"/>
    <col min="7168" max="7168" width="3.140625" bestFit="1" customWidth="1"/>
    <col min="7169" max="7169" width="32.140625" bestFit="1" customWidth="1"/>
    <col min="7170" max="7170" width="23.85546875" customWidth="1"/>
    <col min="7171" max="7171" width="29.28515625" customWidth="1"/>
    <col min="7172" max="7172" width="11.5703125" customWidth="1"/>
    <col min="7173" max="7173" width="11" bestFit="1" customWidth="1"/>
    <col min="7174" max="7174" width="9.140625" bestFit="1" customWidth="1"/>
    <col min="7177" max="7177" width="11.140625" bestFit="1" customWidth="1"/>
    <col min="7180" max="7180" width="11.5703125" bestFit="1" customWidth="1"/>
    <col min="7424" max="7424" width="3.140625" bestFit="1" customWidth="1"/>
    <col min="7425" max="7425" width="32.140625" bestFit="1" customWidth="1"/>
    <col min="7426" max="7426" width="23.85546875" customWidth="1"/>
    <col min="7427" max="7427" width="29.28515625" customWidth="1"/>
    <col min="7428" max="7428" width="11.5703125" customWidth="1"/>
    <col min="7429" max="7429" width="11" bestFit="1" customWidth="1"/>
    <col min="7430" max="7430" width="9.140625" bestFit="1" customWidth="1"/>
    <col min="7433" max="7433" width="11.140625" bestFit="1" customWidth="1"/>
    <col min="7436" max="7436" width="11.5703125" bestFit="1" customWidth="1"/>
    <col min="7680" max="7680" width="3.140625" bestFit="1" customWidth="1"/>
    <col min="7681" max="7681" width="32.140625" bestFit="1" customWidth="1"/>
    <col min="7682" max="7682" width="23.85546875" customWidth="1"/>
    <col min="7683" max="7683" width="29.28515625" customWidth="1"/>
    <col min="7684" max="7684" width="11.5703125" customWidth="1"/>
    <col min="7685" max="7685" width="11" bestFit="1" customWidth="1"/>
    <col min="7686" max="7686" width="9.140625" bestFit="1" customWidth="1"/>
    <col min="7689" max="7689" width="11.140625" bestFit="1" customWidth="1"/>
    <col min="7692" max="7692" width="11.5703125" bestFit="1" customWidth="1"/>
    <col min="7936" max="7936" width="3.140625" bestFit="1" customWidth="1"/>
    <col min="7937" max="7937" width="32.140625" bestFit="1" customWidth="1"/>
    <col min="7938" max="7938" width="23.85546875" customWidth="1"/>
    <col min="7939" max="7939" width="29.28515625" customWidth="1"/>
    <col min="7940" max="7940" width="11.5703125" customWidth="1"/>
    <col min="7941" max="7941" width="11" bestFit="1" customWidth="1"/>
    <col min="7942" max="7942" width="9.140625" bestFit="1" customWidth="1"/>
    <col min="7945" max="7945" width="11.140625" bestFit="1" customWidth="1"/>
    <col min="7948" max="7948" width="11.5703125" bestFit="1" customWidth="1"/>
    <col min="8192" max="8192" width="3.140625" bestFit="1" customWidth="1"/>
    <col min="8193" max="8193" width="32.140625" bestFit="1" customWidth="1"/>
    <col min="8194" max="8194" width="23.85546875" customWidth="1"/>
    <col min="8195" max="8195" width="29.28515625" customWidth="1"/>
    <col min="8196" max="8196" width="11.5703125" customWidth="1"/>
    <col min="8197" max="8197" width="11" bestFit="1" customWidth="1"/>
    <col min="8198" max="8198" width="9.140625" bestFit="1" customWidth="1"/>
    <col min="8201" max="8201" width="11.140625" bestFit="1" customWidth="1"/>
    <col min="8204" max="8204" width="11.5703125" bestFit="1" customWidth="1"/>
    <col min="8448" max="8448" width="3.140625" bestFit="1" customWidth="1"/>
    <col min="8449" max="8449" width="32.140625" bestFit="1" customWidth="1"/>
    <col min="8450" max="8450" width="23.85546875" customWidth="1"/>
    <col min="8451" max="8451" width="29.28515625" customWidth="1"/>
    <col min="8452" max="8452" width="11.5703125" customWidth="1"/>
    <col min="8453" max="8453" width="11" bestFit="1" customWidth="1"/>
    <col min="8454" max="8454" width="9.140625" bestFit="1" customWidth="1"/>
    <col min="8457" max="8457" width="11.140625" bestFit="1" customWidth="1"/>
    <col min="8460" max="8460" width="11.5703125" bestFit="1" customWidth="1"/>
    <col min="8704" max="8704" width="3.140625" bestFit="1" customWidth="1"/>
    <col min="8705" max="8705" width="32.140625" bestFit="1" customWidth="1"/>
    <col min="8706" max="8706" width="23.85546875" customWidth="1"/>
    <col min="8707" max="8707" width="29.28515625" customWidth="1"/>
    <col min="8708" max="8708" width="11.5703125" customWidth="1"/>
    <col min="8709" max="8709" width="11" bestFit="1" customWidth="1"/>
    <col min="8710" max="8710" width="9.140625" bestFit="1" customWidth="1"/>
    <col min="8713" max="8713" width="11.140625" bestFit="1" customWidth="1"/>
    <col min="8716" max="8716" width="11.5703125" bestFit="1" customWidth="1"/>
    <col min="8960" max="8960" width="3.140625" bestFit="1" customWidth="1"/>
    <col min="8961" max="8961" width="32.140625" bestFit="1" customWidth="1"/>
    <col min="8962" max="8962" width="23.85546875" customWidth="1"/>
    <col min="8963" max="8963" width="29.28515625" customWidth="1"/>
    <col min="8964" max="8964" width="11.5703125" customWidth="1"/>
    <col min="8965" max="8965" width="11" bestFit="1" customWidth="1"/>
    <col min="8966" max="8966" width="9.140625" bestFit="1" customWidth="1"/>
    <col min="8969" max="8969" width="11.140625" bestFit="1" customWidth="1"/>
    <col min="8972" max="8972" width="11.5703125" bestFit="1" customWidth="1"/>
    <col min="9216" max="9216" width="3.140625" bestFit="1" customWidth="1"/>
    <col min="9217" max="9217" width="32.140625" bestFit="1" customWidth="1"/>
    <col min="9218" max="9218" width="23.85546875" customWidth="1"/>
    <col min="9219" max="9219" width="29.28515625" customWidth="1"/>
    <col min="9220" max="9220" width="11.5703125" customWidth="1"/>
    <col min="9221" max="9221" width="11" bestFit="1" customWidth="1"/>
    <col min="9222" max="9222" width="9.140625" bestFit="1" customWidth="1"/>
    <col min="9225" max="9225" width="11.140625" bestFit="1" customWidth="1"/>
    <col min="9228" max="9228" width="11.5703125" bestFit="1" customWidth="1"/>
    <col min="9472" max="9472" width="3.140625" bestFit="1" customWidth="1"/>
    <col min="9473" max="9473" width="32.140625" bestFit="1" customWidth="1"/>
    <col min="9474" max="9474" width="23.85546875" customWidth="1"/>
    <col min="9475" max="9475" width="29.28515625" customWidth="1"/>
    <col min="9476" max="9476" width="11.5703125" customWidth="1"/>
    <col min="9477" max="9477" width="11" bestFit="1" customWidth="1"/>
    <col min="9478" max="9478" width="9.140625" bestFit="1" customWidth="1"/>
    <col min="9481" max="9481" width="11.140625" bestFit="1" customWidth="1"/>
    <col min="9484" max="9484" width="11.5703125" bestFit="1" customWidth="1"/>
    <col min="9728" max="9728" width="3.140625" bestFit="1" customWidth="1"/>
    <col min="9729" max="9729" width="32.140625" bestFit="1" customWidth="1"/>
    <col min="9730" max="9730" width="23.85546875" customWidth="1"/>
    <col min="9731" max="9731" width="29.28515625" customWidth="1"/>
    <col min="9732" max="9732" width="11.5703125" customWidth="1"/>
    <col min="9733" max="9733" width="11" bestFit="1" customWidth="1"/>
    <col min="9734" max="9734" width="9.140625" bestFit="1" customWidth="1"/>
    <col min="9737" max="9737" width="11.140625" bestFit="1" customWidth="1"/>
    <col min="9740" max="9740" width="11.5703125" bestFit="1" customWidth="1"/>
    <col min="9984" max="9984" width="3.140625" bestFit="1" customWidth="1"/>
    <col min="9985" max="9985" width="32.140625" bestFit="1" customWidth="1"/>
    <col min="9986" max="9986" width="23.85546875" customWidth="1"/>
    <col min="9987" max="9987" width="29.28515625" customWidth="1"/>
    <col min="9988" max="9988" width="11.5703125" customWidth="1"/>
    <col min="9989" max="9989" width="11" bestFit="1" customWidth="1"/>
    <col min="9990" max="9990" width="9.140625" bestFit="1" customWidth="1"/>
    <col min="9993" max="9993" width="11.140625" bestFit="1" customWidth="1"/>
    <col min="9996" max="9996" width="11.5703125" bestFit="1" customWidth="1"/>
    <col min="10240" max="10240" width="3.140625" bestFit="1" customWidth="1"/>
    <col min="10241" max="10241" width="32.140625" bestFit="1" customWidth="1"/>
    <col min="10242" max="10242" width="23.85546875" customWidth="1"/>
    <col min="10243" max="10243" width="29.28515625" customWidth="1"/>
    <col min="10244" max="10244" width="11.5703125" customWidth="1"/>
    <col min="10245" max="10245" width="11" bestFit="1" customWidth="1"/>
    <col min="10246" max="10246" width="9.140625" bestFit="1" customWidth="1"/>
    <col min="10249" max="10249" width="11.140625" bestFit="1" customWidth="1"/>
    <col min="10252" max="10252" width="11.5703125" bestFit="1" customWidth="1"/>
    <col min="10496" max="10496" width="3.140625" bestFit="1" customWidth="1"/>
    <col min="10497" max="10497" width="32.140625" bestFit="1" customWidth="1"/>
    <col min="10498" max="10498" width="23.85546875" customWidth="1"/>
    <col min="10499" max="10499" width="29.28515625" customWidth="1"/>
    <col min="10500" max="10500" width="11.5703125" customWidth="1"/>
    <col min="10501" max="10501" width="11" bestFit="1" customWidth="1"/>
    <col min="10502" max="10502" width="9.140625" bestFit="1" customWidth="1"/>
    <col min="10505" max="10505" width="11.140625" bestFit="1" customWidth="1"/>
    <col min="10508" max="10508" width="11.5703125" bestFit="1" customWidth="1"/>
    <col min="10752" max="10752" width="3.140625" bestFit="1" customWidth="1"/>
    <col min="10753" max="10753" width="32.140625" bestFit="1" customWidth="1"/>
    <col min="10754" max="10754" width="23.85546875" customWidth="1"/>
    <col min="10755" max="10755" width="29.28515625" customWidth="1"/>
    <col min="10756" max="10756" width="11.5703125" customWidth="1"/>
    <col min="10757" max="10757" width="11" bestFit="1" customWidth="1"/>
    <col min="10758" max="10758" width="9.140625" bestFit="1" customWidth="1"/>
    <col min="10761" max="10761" width="11.140625" bestFit="1" customWidth="1"/>
    <col min="10764" max="10764" width="11.5703125" bestFit="1" customWidth="1"/>
    <col min="11008" max="11008" width="3.140625" bestFit="1" customWidth="1"/>
    <col min="11009" max="11009" width="32.140625" bestFit="1" customWidth="1"/>
    <col min="11010" max="11010" width="23.85546875" customWidth="1"/>
    <col min="11011" max="11011" width="29.28515625" customWidth="1"/>
    <col min="11012" max="11012" width="11.5703125" customWidth="1"/>
    <col min="11013" max="11013" width="11" bestFit="1" customWidth="1"/>
    <col min="11014" max="11014" width="9.140625" bestFit="1" customWidth="1"/>
    <col min="11017" max="11017" width="11.140625" bestFit="1" customWidth="1"/>
    <col min="11020" max="11020" width="11.5703125" bestFit="1" customWidth="1"/>
    <col min="11264" max="11264" width="3.140625" bestFit="1" customWidth="1"/>
    <col min="11265" max="11265" width="32.140625" bestFit="1" customWidth="1"/>
    <col min="11266" max="11266" width="23.85546875" customWidth="1"/>
    <col min="11267" max="11267" width="29.28515625" customWidth="1"/>
    <col min="11268" max="11268" width="11.5703125" customWidth="1"/>
    <col min="11269" max="11269" width="11" bestFit="1" customWidth="1"/>
    <col min="11270" max="11270" width="9.140625" bestFit="1" customWidth="1"/>
    <col min="11273" max="11273" width="11.140625" bestFit="1" customWidth="1"/>
    <col min="11276" max="11276" width="11.5703125" bestFit="1" customWidth="1"/>
    <col min="11520" max="11520" width="3.140625" bestFit="1" customWidth="1"/>
    <col min="11521" max="11521" width="32.140625" bestFit="1" customWidth="1"/>
    <col min="11522" max="11522" width="23.85546875" customWidth="1"/>
    <col min="11523" max="11523" width="29.28515625" customWidth="1"/>
    <col min="11524" max="11524" width="11.5703125" customWidth="1"/>
    <col min="11525" max="11525" width="11" bestFit="1" customWidth="1"/>
    <col min="11526" max="11526" width="9.140625" bestFit="1" customWidth="1"/>
    <col min="11529" max="11529" width="11.140625" bestFit="1" customWidth="1"/>
    <col min="11532" max="11532" width="11.5703125" bestFit="1" customWidth="1"/>
    <col min="11776" max="11776" width="3.140625" bestFit="1" customWidth="1"/>
    <col min="11777" max="11777" width="32.140625" bestFit="1" customWidth="1"/>
    <col min="11778" max="11778" width="23.85546875" customWidth="1"/>
    <col min="11779" max="11779" width="29.28515625" customWidth="1"/>
    <col min="11780" max="11780" width="11.5703125" customWidth="1"/>
    <col min="11781" max="11781" width="11" bestFit="1" customWidth="1"/>
    <col min="11782" max="11782" width="9.140625" bestFit="1" customWidth="1"/>
    <col min="11785" max="11785" width="11.140625" bestFit="1" customWidth="1"/>
    <col min="11788" max="11788" width="11.5703125" bestFit="1" customWidth="1"/>
    <col min="12032" max="12032" width="3.140625" bestFit="1" customWidth="1"/>
    <col min="12033" max="12033" width="32.140625" bestFit="1" customWidth="1"/>
    <col min="12034" max="12034" width="23.85546875" customWidth="1"/>
    <col min="12035" max="12035" width="29.28515625" customWidth="1"/>
    <col min="12036" max="12036" width="11.5703125" customWidth="1"/>
    <col min="12037" max="12037" width="11" bestFit="1" customWidth="1"/>
    <col min="12038" max="12038" width="9.140625" bestFit="1" customWidth="1"/>
    <col min="12041" max="12041" width="11.140625" bestFit="1" customWidth="1"/>
    <col min="12044" max="12044" width="11.5703125" bestFit="1" customWidth="1"/>
    <col min="12288" max="12288" width="3.140625" bestFit="1" customWidth="1"/>
    <col min="12289" max="12289" width="32.140625" bestFit="1" customWidth="1"/>
    <col min="12290" max="12290" width="23.85546875" customWidth="1"/>
    <col min="12291" max="12291" width="29.28515625" customWidth="1"/>
    <col min="12292" max="12292" width="11.5703125" customWidth="1"/>
    <col min="12293" max="12293" width="11" bestFit="1" customWidth="1"/>
    <col min="12294" max="12294" width="9.140625" bestFit="1" customWidth="1"/>
    <col min="12297" max="12297" width="11.140625" bestFit="1" customWidth="1"/>
    <col min="12300" max="12300" width="11.5703125" bestFit="1" customWidth="1"/>
    <col min="12544" max="12544" width="3.140625" bestFit="1" customWidth="1"/>
    <col min="12545" max="12545" width="32.140625" bestFit="1" customWidth="1"/>
    <col min="12546" max="12546" width="23.85546875" customWidth="1"/>
    <col min="12547" max="12547" width="29.28515625" customWidth="1"/>
    <col min="12548" max="12548" width="11.5703125" customWidth="1"/>
    <col min="12549" max="12549" width="11" bestFit="1" customWidth="1"/>
    <col min="12550" max="12550" width="9.140625" bestFit="1" customWidth="1"/>
    <col min="12553" max="12553" width="11.140625" bestFit="1" customWidth="1"/>
    <col min="12556" max="12556" width="11.5703125" bestFit="1" customWidth="1"/>
    <col min="12800" max="12800" width="3.140625" bestFit="1" customWidth="1"/>
    <col min="12801" max="12801" width="32.140625" bestFit="1" customWidth="1"/>
    <col min="12802" max="12802" width="23.85546875" customWidth="1"/>
    <col min="12803" max="12803" width="29.28515625" customWidth="1"/>
    <col min="12804" max="12804" width="11.5703125" customWidth="1"/>
    <col min="12805" max="12805" width="11" bestFit="1" customWidth="1"/>
    <col min="12806" max="12806" width="9.140625" bestFit="1" customWidth="1"/>
    <col min="12809" max="12809" width="11.140625" bestFit="1" customWidth="1"/>
    <col min="12812" max="12812" width="11.5703125" bestFit="1" customWidth="1"/>
    <col min="13056" max="13056" width="3.140625" bestFit="1" customWidth="1"/>
    <col min="13057" max="13057" width="32.140625" bestFit="1" customWidth="1"/>
    <col min="13058" max="13058" width="23.85546875" customWidth="1"/>
    <col min="13059" max="13059" width="29.28515625" customWidth="1"/>
    <col min="13060" max="13060" width="11.5703125" customWidth="1"/>
    <col min="13061" max="13061" width="11" bestFit="1" customWidth="1"/>
    <col min="13062" max="13062" width="9.140625" bestFit="1" customWidth="1"/>
    <col min="13065" max="13065" width="11.140625" bestFit="1" customWidth="1"/>
    <col min="13068" max="13068" width="11.5703125" bestFit="1" customWidth="1"/>
    <col min="13312" max="13312" width="3.140625" bestFit="1" customWidth="1"/>
    <col min="13313" max="13313" width="32.140625" bestFit="1" customWidth="1"/>
    <col min="13314" max="13314" width="23.85546875" customWidth="1"/>
    <col min="13315" max="13315" width="29.28515625" customWidth="1"/>
    <col min="13316" max="13316" width="11.5703125" customWidth="1"/>
    <col min="13317" max="13317" width="11" bestFit="1" customWidth="1"/>
    <col min="13318" max="13318" width="9.140625" bestFit="1" customWidth="1"/>
    <col min="13321" max="13321" width="11.140625" bestFit="1" customWidth="1"/>
    <col min="13324" max="13324" width="11.5703125" bestFit="1" customWidth="1"/>
    <col min="13568" max="13568" width="3.140625" bestFit="1" customWidth="1"/>
    <col min="13569" max="13569" width="32.140625" bestFit="1" customWidth="1"/>
    <col min="13570" max="13570" width="23.85546875" customWidth="1"/>
    <col min="13571" max="13571" width="29.28515625" customWidth="1"/>
    <col min="13572" max="13572" width="11.5703125" customWidth="1"/>
    <col min="13573" max="13573" width="11" bestFit="1" customWidth="1"/>
    <col min="13574" max="13574" width="9.140625" bestFit="1" customWidth="1"/>
    <col min="13577" max="13577" width="11.140625" bestFit="1" customWidth="1"/>
    <col min="13580" max="13580" width="11.5703125" bestFit="1" customWidth="1"/>
    <col min="13824" max="13824" width="3.140625" bestFit="1" customWidth="1"/>
    <col min="13825" max="13825" width="32.140625" bestFit="1" customWidth="1"/>
    <col min="13826" max="13826" width="23.85546875" customWidth="1"/>
    <col min="13827" max="13827" width="29.28515625" customWidth="1"/>
    <col min="13828" max="13828" width="11.5703125" customWidth="1"/>
    <col min="13829" max="13829" width="11" bestFit="1" customWidth="1"/>
    <col min="13830" max="13830" width="9.140625" bestFit="1" customWidth="1"/>
    <col min="13833" max="13833" width="11.140625" bestFit="1" customWidth="1"/>
    <col min="13836" max="13836" width="11.5703125" bestFit="1" customWidth="1"/>
    <col min="14080" max="14080" width="3.140625" bestFit="1" customWidth="1"/>
    <col min="14081" max="14081" width="32.140625" bestFit="1" customWidth="1"/>
    <col min="14082" max="14082" width="23.85546875" customWidth="1"/>
    <col min="14083" max="14083" width="29.28515625" customWidth="1"/>
    <col min="14084" max="14084" width="11.5703125" customWidth="1"/>
    <col min="14085" max="14085" width="11" bestFit="1" customWidth="1"/>
    <col min="14086" max="14086" width="9.140625" bestFit="1" customWidth="1"/>
    <col min="14089" max="14089" width="11.140625" bestFit="1" customWidth="1"/>
    <col min="14092" max="14092" width="11.5703125" bestFit="1" customWidth="1"/>
    <col min="14336" max="14336" width="3.140625" bestFit="1" customWidth="1"/>
    <col min="14337" max="14337" width="32.140625" bestFit="1" customWidth="1"/>
    <col min="14338" max="14338" width="23.85546875" customWidth="1"/>
    <col min="14339" max="14339" width="29.28515625" customWidth="1"/>
    <col min="14340" max="14340" width="11.5703125" customWidth="1"/>
    <col min="14341" max="14341" width="11" bestFit="1" customWidth="1"/>
    <col min="14342" max="14342" width="9.140625" bestFit="1" customWidth="1"/>
    <col min="14345" max="14345" width="11.140625" bestFit="1" customWidth="1"/>
    <col min="14348" max="14348" width="11.5703125" bestFit="1" customWidth="1"/>
    <col min="14592" max="14592" width="3.140625" bestFit="1" customWidth="1"/>
    <col min="14593" max="14593" width="32.140625" bestFit="1" customWidth="1"/>
    <col min="14594" max="14594" width="23.85546875" customWidth="1"/>
    <col min="14595" max="14595" width="29.28515625" customWidth="1"/>
    <col min="14596" max="14596" width="11.5703125" customWidth="1"/>
    <col min="14597" max="14597" width="11" bestFit="1" customWidth="1"/>
    <col min="14598" max="14598" width="9.140625" bestFit="1" customWidth="1"/>
    <col min="14601" max="14601" width="11.140625" bestFit="1" customWidth="1"/>
    <col min="14604" max="14604" width="11.5703125" bestFit="1" customWidth="1"/>
    <col min="14848" max="14848" width="3.140625" bestFit="1" customWidth="1"/>
    <col min="14849" max="14849" width="32.140625" bestFit="1" customWidth="1"/>
    <col min="14850" max="14850" width="23.85546875" customWidth="1"/>
    <col min="14851" max="14851" width="29.28515625" customWidth="1"/>
    <col min="14852" max="14852" width="11.5703125" customWidth="1"/>
    <col min="14853" max="14853" width="11" bestFit="1" customWidth="1"/>
    <col min="14854" max="14854" width="9.140625" bestFit="1" customWidth="1"/>
    <col min="14857" max="14857" width="11.140625" bestFit="1" customWidth="1"/>
    <col min="14860" max="14860" width="11.5703125" bestFit="1" customWidth="1"/>
    <col min="15104" max="15104" width="3.140625" bestFit="1" customWidth="1"/>
    <col min="15105" max="15105" width="32.140625" bestFit="1" customWidth="1"/>
    <col min="15106" max="15106" width="23.85546875" customWidth="1"/>
    <col min="15107" max="15107" width="29.28515625" customWidth="1"/>
    <col min="15108" max="15108" width="11.5703125" customWidth="1"/>
    <col min="15109" max="15109" width="11" bestFit="1" customWidth="1"/>
    <col min="15110" max="15110" width="9.140625" bestFit="1" customWidth="1"/>
    <col min="15113" max="15113" width="11.140625" bestFit="1" customWidth="1"/>
    <col min="15116" max="15116" width="11.5703125" bestFit="1" customWidth="1"/>
    <col min="15360" max="15360" width="3.140625" bestFit="1" customWidth="1"/>
    <col min="15361" max="15361" width="32.140625" bestFit="1" customWidth="1"/>
    <col min="15362" max="15362" width="23.85546875" customWidth="1"/>
    <col min="15363" max="15363" width="29.28515625" customWidth="1"/>
    <col min="15364" max="15364" width="11.5703125" customWidth="1"/>
    <col min="15365" max="15365" width="11" bestFit="1" customWidth="1"/>
    <col min="15366" max="15366" width="9.140625" bestFit="1" customWidth="1"/>
    <col min="15369" max="15369" width="11.140625" bestFit="1" customWidth="1"/>
    <col min="15372" max="15372" width="11.5703125" bestFit="1" customWidth="1"/>
    <col min="15616" max="15616" width="3.140625" bestFit="1" customWidth="1"/>
    <col min="15617" max="15617" width="32.140625" bestFit="1" customWidth="1"/>
    <col min="15618" max="15618" width="23.85546875" customWidth="1"/>
    <col min="15619" max="15619" width="29.28515625" customWidth="1"/>
    <col min="15620" max="15620" width="11.5703125" customWidth="1"/>
    <col min="15621" max="15621" width="11" bestFit="1" customWidth="1"/>
    <col min="15622" max="15622" width="9.140625" bestFit="1" customWidth="1"/>
    <col min="15625" max="15625" width="11.140625" bestFit="1" customWidth="1"/>
    <col min="15628" max="15628" width="11.5703125" bestFit="1" customWidth="1"/>
    <col min="15872" max="15872" width="3.140625" bestFit="1" customWidth="1"/>
    <col min="15873" max="15873" width="32.140625" bestFit="1" customWidth="1"/>
    <col min="15874" max="15874" width="23.85546875" customWidth="1"/>
    <col min="15875" max="15875" width="29.28515625" customWidth="1"/>
    <col min="15876" max="15876" width="11.5703125" customWidth="1"/>
    <col min="15877" max="15877" width="11" bestFit="1" customWidth="1"/>
    <col min="15878" max="15878" width="9.140625" bestFit="1" customWidth="1"/>
    <col min="15881" max="15881" width="11.140625" bestFit="1" customWidth="1"/>
    <col min="15884" max="15884" width="11.5703125" bestFit="1" customWidth="1"/>
    <col min="16128" max="16128" width="3.140625" bestFit="1" customWidth="1"/>
    <col min="16129" max="16129" width="32.140625" bestFit="1" customWidth="1"/>
    <col min="16130" max="16130" width="23.85546875" customWidth="1"/>
    <col min="16131" max="16131" width="29.28515625" customWidth="1"/>
    <col min="16132" max="16132" width="11.5703125" customWidth="1"/>
    <col min="16133" max="16133" width="11" bestFit="1" customWidth="1"/>
    <col min="16134" max="16134" width="9.140625" bestFit="1" customWidth="1"/>
    <col min="16137" max="16137" width="11.140625" bestFit="1" customWidth="1"/>
    <col min="16140" max="16140" width="11.5703125" bestFit="1" customWidth="1"/>
  </cols>
  <sheetData>
    <row r="1" spans="1:13" ht="15.75" customHeight="1" thickBot="1" x14ac:dyDescent="0.3">
      <c r="A1" s="208" t="s">
        <v>0</v>
      </c>
      <c r="B1" s="208" t="s">
        <v>1</v>
      </c>
      <c r="C1" s="210" t="s">
        <v>2</v>
      </c>
      <c r="D1" s="212" t="s">
        <v>3</v>
      </c>
      <c r="E1" s="214" t="s">
        <v>4</v>
      </c>
      <c r="F1" s="216" t="s">
        <v>5</v>
      </c>
      <c r="G1" s="208" t="s">
        <v>6</v>
      </c>
      <c r="H1" s="218" t="s">
        <v>7</v>
      </c>
      <c r="I1" s="219"/>
      <c r="J1" s="219"/>
      <c r="K1" s="219"/>
      <c r="L1" s="220"/>
      <c r="M1" s="206" t="s">
        <v>117</v>
      </c>
    </row>
    <row r="2" spans="1:13" ht="15.75" thickBot="1" x14ac:dyDescent="0.3">
      <c r="A2" s="209"/>
      <c r="B2" s="209"/>
      <c r="C2" s="211"/>
      <c r="D2" s="213"/>
      <c r="E2" s="215"/>
      <c r="F2" s="217"/>
      <c r="G2" s="209"/>
      <c r="H2" s="49" t="s">
        <v>8</v>
      </c>
      <c r="I2" s="50" t="s">
        <v>9</v>
      </c>
      <c r="J2" s="51" t="s">
        <v>10</v>
      </c>
      <c r="K2" s="51" t="s">
        <v>11</v>
      </c>
      <c r="L2" s="124" t="s">
        <v>12</v>
      </c>
      <c r="M2" s="207"/>
    </row>
    <row r="3" spans="1:13" ht="16.5" thickBot="1" x14ac:dyDescent="0.3">
      <c r="A3" s="192">
        <v>1</v>
      </c>
      <c r="B3" s="192" t="s">
        <v>119</v>
      </c>
      <c r="C3" s="193" t="s">
        <v>42</v>
      </c>
      <c r="D3" s="194" t="s">
        <v>120</v>
      </c>
      <c r="E3" s="139">
        <v>39539</v>
      </c>
      <c r="F3" s="140">
        <v>48187332</v>
      </c>
      <c r="G3" s="195" t="s">
        <v>18</v>
      </c>
      <c r="H3" s="196" t="s">
        <v>121</v>
      </c>
      <c r="I3" s="197">
        <v>42</v>
      </c>
      <c r="J3" s="198">
        <v>52</v>
      </c>
      <c r="K3" s="199">
        <v>94</v>
      </c>
      <c r="L3" s="200">
        <v>45213</v>
      </c>
      <c r="M3" s="201">
        <f>(K3/1.78)</f>
        <v>52.80898876404494</v>
      </c>
    </row>
    <row r="4" spans="1:13" ht="15.75" x14ac:dyDescent="0.25">
      <c r="A4" s="87">
        <v>1</v>
      </c>
      <c r="B4" s="87" t="s">
        <v>400</v>
      </c>
      <c r="C4" s="205" t="s">
        <v>71</v>
      </c>
      <c r="D4" s="89" t="s">
        <v>30</v>
      </c>
      <c r="E4" s="96">
        <v>37089</v>
      </c>
      <c r="F4" s="97">
        <v>43533516</v>
      </c>
      <c r="G4" s="90" t="s">
        <v>21</v>
      </c>
      <c r="H4" s="91" t="s">
        <v>262</v>
      </c>
      <c r="I4" s="92">
        <v>58</v>
      </c>
      <c r="J4" s="93">
        <v>70</v>
      </c>
      <c r="K4" s="94">
        <v>128</v>
      </c>
      <c r="L4" s="125">
        <v>45171</v>
      </c>
      <c r="M4" s="132">
        <f>(K4/1.91)</f>
        <v>67.015706806282722</v>
      </c>
    </row>
    <row r="5" spans="1:13" ht="15.75" x14ac:dyDescent="0.25">
      <c r="A5" s="221">
        <v>2</v>
      </c>
      <c r="B5" s="221" t="s">
        <v>315</v>
      </c>
      <c r="C5" s="222" t="s">
        <v>28</v>
      </c>
      <c r="D5" s="223" t="s">
        <v>127</v>
      </c>
      <c r="E5" s="224">
        <v>37525</v>
      </c>
      <c r="F5" s="225">
        <v>44390421</v>
      </c>
      <c r="G5" s="226" t="s">
        <v>21</v>
      </c>
      <c r="H5" s="227" t="s">
        <v>262</v>
      </c>
      <c r="I5" s="228">
        <v>54</v>
      </c>
      <c r="J5" s="229">
        <v>65</v>
      </c>
      <c r="K5" s="230">
        <v>119</v>
      </c>
      <c r="L5" s="231">
        <v>45206</v>
      </c>
      <c r="M5" s="133">
        <f t="shared" ref="M5:M7" si="0">(K5/1.91)</f>
        <v>62.303664921465973</v>
      </c>
    </row>
    <row r="6" spans="1:13" ht="15.75" x14ac:dyDescent="0.25">
      <c r="A6" s="221">
        <v>3</v>
      </c>
      <c r="B6" s="221" t="s">
        <v>261</v>
      </c>
      <c r="C6" s="222" t="s">
        <v>194</v>
      </c>
      <c r="D6" s="223" t="s">
        <v>195</v>
      </c>
      <c r="E6" s="224">
        <v>39992</v>
      </c>
      <c r="F6" s="225">
        <v>49895852</v>
      </c>
      <c r="G6" s="226" t="s">
        <v>18</v>
      </c>
      <c r="H6" s="227" t="s">
        <v>262</v>
      </c>
      <c r="I6" s="228">
        <v>45</v>
      </c>
      <c r="J6" s="229">
        <v>64</v>
      </c>
      <c r="K6" s="230">
        <v>109</v>
      </c>
      <c r="L6" s="231">
        <v>45171</v>
      </c>
      <c r="M6" s="155">
        <f t="shared" si="0"/>
        <v>57.068062827225134</v>
      </c>
    </row>
    <row r="7" spans="1:13" ht="16.5" thickBot="1" x14ac:dyDescent="0.3">
      <c r="A7" s="135"/>
      <c r="B7" s="135" t="s">
        <v>460</v>
      </c>
      <c r="C7" s="136" t="s">
        <v>123</v>
      </c>
      <c r="D7" s="137" t="s">
        <v>124</v>
      </c>
      <c r="E7" s="185">
        <v>40398</v>
      </c>
      <c r="F7" s="186">
        <v>50071875</v>
      </c>
      <c r="G7" s="138" t="s">
        <v>18</v>
      </c>
      <c r="H7" s="187" t="s">
        <v>262</v>
      </c>
      <c r="I7" s="188">
        <v>40</v>
      </c>
      <c r="J7" s="189">
        <v>53</v>
      </c>
      <c r="K7" s="190">
        <v>93</v>
      </c>
      <c r="L7" s="191">
        <v>45213</v>
      </c>
      <c r="M7" s="133">
        <f t="shared" si="0"/>
        <v>48.691099476439796</v>
      </c>
    </row>
    <row r="8" spans="1:13" ht="15.75" x14ac:dyDescent="0.25">
      <c r="A8" s="87">
        <v>1</v>
      </c>
      <c r="B8" s="116" t="s">
        <v>90</v>
      </c>
      <c r="C8" s="88" t="s">
        <v>91</v>
      </c>
      <c r="D8" s="89" t="s">
        <v>251</v>
      </c>
      <c r="E8" s="96">
        <v>36990</v>
      </c>
      <c r="F8" s="97">
        <v>43598759</v>
      </c>
      <c r="G8" s="90" t="s">
        <v>21</v>
      </c>
      <c r="H8" s="91" t="s">
        <v>31</v>
      </c>
      <c r="I8" s="92">
        <v>73</v>
      </c>
      <c r="J8" s="93">
        <v>92</v>
      </c>
      <c r="K8" s="94">
        <v>165</v>
      </c>
      <c r="L8" s="125">
        <v>45171</v>
      </c>
      <c r="M8" s="132">
        <f>(K8/2.03)</f>
        <v>81.280788177339915</v>
      </c>
    </row>
    <row r="9" spans="1:13" ht="15.75" x14ac:dyDescent="0.25">
      <c r="A9" s="141">
        <v>2</v>
      </c>
      <c r="B9" s="142" t="s">
        <v>122</v>
      </c>
      <c r="C9" s="143" t="s">
        <v>42</v>
      </c>
      <c r="D9" s="144" t="s">
        <v>120</v>
      </c>
      <c r="E9" s="145">
        <v>38852</v>
      </c>
      <c r="F9" s="146">
        <v>47209126</v>
      </c>
      <c r="G9" s="147" t="s">
        <v>15</v>
      </c>
      <c r="H9" s="148" t="s">
        <v>31</v>
      </c>
      <c r="I9" s="149">
        <v>66</v>
      </c>
      <c r="J9" s="150">
        <v>86</v>
      </c>
      <c r="K9" s="151">
        <v>152</v>
      </c>
      <c r="L9" s="152">
        <v>45171</v>
      </c>
      <c r="M9" s="133">
        <f>(K9/2.03)</f>
        <v>74.876847290640399</v>
      </c>
    </row>
    <row r="10" spans="1:13" ht="15.75" x14ac:dyDescent="0.25">
      <c r="A10" s="78">
        <v>3</v>
      </c>
      <c r="B10" s="118" t="s">
        <v>92</v>
      </c>
      <c r="C10" s="23" t="s">
        <v>123</v>
      </c>
      <c r="D10" s="25" t="s">
        <v>124</v>
      </c>
      <c r="E10" s="26">
        <v>36332</v>
      </c>
      <c r="F10" s="34">
        <v>41907772</v>
      </c>
      <c r="G10" s="11" t="s">
        <v>21</v>
      </c>
      <c r="H10" s="27" t="s">
        <v>31</v>
      </c>
      <c r="I10" s="24">
        <v>63</v>
      </c>
      <c r="J10" s="24">
        <v>84</v>
      </c>
      <c r="K10" s="46">
        <v>147</v>
      </c>
      <c r="L10" s="127">
        <v>45087</v>
      </c>
      <c r="M10" s="133">
        <f>(K10/2.03)</f>
        <v>72.413793103448285</v>
      </c>
    </row>
    <row r="11" spans="1:13" ht="15.75" x14ac:dyDescent="0.25">
      <c r="A11" s="7">
        <v>4</v>
      </c>
      <c r="B11" s="117" t="s">
        <v>46</v>
      </c>
      <c r="C11" s="28" t="s">
        <v>79</v>
      </c>
      <c r="D11" s="30" t="s">
        <v>257</v>
      </c>
      <c r="E11" s="31">
        <v>38720</v>
      </c>
      <c r="F11" s="41">
        <v>46965866</v>
      </c>
      <c r="G11" s="38" t="s">
        <v>15</v>
      </c>
      <c r="H11" s="32" t="s">
        <v>31</v>
      </c>
      <c r="I11" s="29">
        <v>62</v>
      </c>
      <c r="J11" s="29">
        <v>80</v>
      </c>
      <c r="K11" s="48">
        <v>142</v>
      </c>
      <c r="L11" s="126">
        <v>44996</v>
      </c>
      <c r="M11" s="133">
        <f>(K11/2.03)</f>
        <v>69.950738916256171</v>
      </c>
    </row>
    <row r="12" spans="1:13" ht="15.75" x14ac:dyDescent="0.25">
      <c r="A12" s="7">
        <v>5</v>
      </c>
      <c r="B12" s="118" t="s">
        <v>47</v>
      </c>
      <c r="C12" s="8" t="s">
        <v>76</v>
      </c>
      <c r="D12" s="11" t="s">
        <v>253</v>
      </c>
      <c r="E12" s="36">
        <v>39985</v>
      </c>
      <c r="F12" s="33">
        <v>50432415</v>
      </c>
      <c r="G12" s="11" t="s">
        <v>18</v>
      </c>
      <c r="H12" s="12" t="s">
        <v>31</v>
      </c>
      <c r="I12" s="9">
        <v>60</v>
      </c>
      <c r="J12" s="9">
        <v>75</v>
      </c>
      <c r="K12" s="44">
        <v>135</v>
      </c>
      <c r="L12" s="127">
        <v>45089</v>
      </c>
      <c r="M12" s="155">
        <f t="shared" ref="M12:M18" si="1">(K12/2.03)</f>
        <v>66.502463054187203</v>
      </c>
    </row>
    <row r="13" spans="1:13" ht="15.75" x14ac:dyDescent="0.25">
      <c r="A13" s="7">
        <v>6</v>
      </c>
      <c r="B13" s="118" t="s">
        <v>125</v>
      </c>
      <c r="C13" s="8" t="s">
        <v>24</v>
      </c>
      <c r="D13" s="11" t="s">
        <v>256</v>
      </c>
      <c r="E13" s="36">
        <v>38293</v>
      </c>
      <c r="F13" s="33">
        <v>46095784</v>
      </c>
      <c r="G13" s="11" t="s">
        <v>29</v>
      </c>
      <c r="H13" s="12" t="s">
        <v>31</v>
      </c>
      <c r="I13" s="9">
        <v>56</v>
      </c>
      <c r="J13" s="9">
        <v>68</v>
      </c>
      <c r="K13" s="44">
        <v>124</v>
      </c>
      <c r="L13" s="127">
        <v>45129</v>
      </c>
      <c r="M13" s="155">
        <f t="shared" si="1"/>
        <v>61.083743842364541</v>
      </c>
    </row>
    <row r="14" spans="1:13" ht="15.75" x14ac:dyDescent="0.25">
      <c r="A14" s="7">
        <v>7</v>
      </c>
      <c r="B14" s="118" t="s">
        <v>126</v>
      </c>
      <c r="C14" s="8" t="s">
        <v>28</v>
      </c>
      <c r="D14" s="11" t="s">
        <v>127</v>
      </c>
      <c r="E14" s="36">
        <v>37900</v>
      </c>
      <c r="F14" s="33">
        <v>44955424</v>
      </c>
      <c r="G14" s="11" t="s">
        <v>29</v>
      </c>
      <c r="H14" s="12" t="s">
        <v>31</v>
      </c>
      <c r="I14" s="9">
        <v>57</v>
      </c>
      <c r="J14" s="9">
        <v>66</v>
      </c>
      <c r="K14" s="44">
        <v>123</v>
      </c>
      <c r="L14" s="127">
        <v>45185</v>
      </c>
      <c r="M14" s="155">
        <f t="shared" si="1"/>
        <v>60.591133004926114</v>
      </c>
    </row>
    <row r="15" spans="1:13" ht="15.75" x14ac:dyDescent="0.25">
      <c r="A15" s="7">
        <v>8</v>
      </c>
      <c r="B15" s="118" t="s">
        <v>401</v>
      </c>
      <c r="C15" s="8" t="s">
        <v>102</v>
      </c>
      <c r="D15" s="11" t="s">
        <v>104</v>
      </c>
      <c r="E15" s="36">
        <v>39187</v>
      </c>
      <c r="F15" s="33">
        <v>47944647</v>
      </c>
      <c r="G15" s="11" t="s">
        <v>15</v>
      </c>
      <c r="H15" s="12" t="s">
        <v>31</v>
      </c>
      <c r="I15" s="9">
        <v>53</v>
      </c>
      <c r="J15" s="9">
        <v>66</v>
      </c>
      <c r="K15" s="44">
        <v>119</v>
      </c>
      <c r="L15" s="127">
        <v>45171</v>
      </c>
      <c r="M15" s="155">
        <f t="shared" si="1"/>
        <v>58.62068965517242</v>
      </c>
    </row>
    <row r="16" spans="1:13" ht="15.75" x14ac:dyDescent="0.25">
      <c r="A16" s="7">
        <v>9</v>
      </c>
      <c r="B16" s="118" t="s">
        <v>461</v>
      </c>
      <c r="C16" s="8" t="s">
        <v>28</v>
      </c>
      <c r="D16" s="11" t="s">
        <v>127</v>
      </c>
      <c r="E16" s="36">
        <v>37525</v>
      </c>
      <c r="F16" s="33">
        <v>44390421</v>
      </c>
      <c r="G16" s="11" t="s">
        <v>21</v>
      </c>
      <c r="H16" s="12" t="s">
        <v>31</v>
      </c>
      <c r="I16" s="9">
        <v>53</v>
      </c>
      <c r="J16" s="9">
        <v>65</v>
      </c>
      <c r="K16" s="44">
        <v>118</v>
      </c>
      <c r="L16" s="127">
        <v>45129</v>
      </c>
      <c r="M16" s="155">
        <f t="shared" si="1"/>
        <v>58.128078817733993</v>
      </c>
    </row>
    <row r="17" spans="1:13" ht="15.75" customHeight="1" x14ac:dyDescent="0.25">
      <c r="A17" s="7">
        <v>10</v>
      </c>
      <c r="B17" s="118" t="s">
        <v>263</v>
      </c>
      <c r="C17" s="8" t="s">
        <v>194</v>
      </c>
      <c r="D17" s="11" t="s">
        <v>195</v>
      </c>
      <c r="E17" s="36">
        <v>39134</v>
      </c>
      <c r="F17" s="33">
        <v>47905007</v>
      </c>
      <c r="G17" s="11" t="s">
        <v>15</v>
      </c>
      <c r="H17" s="12" t="s">
        <v>31</v>
      </c>
      <c r="I17" s="9">
        <v>50</v>
      </c>
      <c r="J17" s="9">
        <v>64</v>
      </c>
      <c r="K17" s="44">
        <v>114</v>
      </c>
      <c r="L17" s="127">
        <v>45171</v>
      </c>
      <c r="M17" s="155">
        <f>(K17/2.03)</f>
        <v>56.157635467980299</v>
      </c>
    </row>
    <row r="18" spans="1:13" ht="15.75" x14ac:dyDescent="0.25">
      <c r="A18" s="7">
        <v>11</v>
      </c>
      <c r="B18" s="118" t="s">
        <v>128</v>
      </c>
      <c r="C18" s="8" t="s">
        <v>129</v>
      </c>
      <c r="D18" s="11" t="s">
        <v>248</v>
      </c>
      <c r="E18" s="36">
        <v>39388</v>
      </c>
      <c r="F18" s="33">
        <v>48474104</v>
      </c>
      <c r="G18" s="11" t="s">
        <v>15</v>
      </c>
      <c r="H18" s="12" t="s">
        <v>31</v>
      </c>
      <c r="I18" s="9">
        <v>47</v>
      </c>
      <c r="J18" s="9">
        <v>60</v>
      </c>
      <c r="K18" s="44">
        <v>107</v>
      </c>
      <c r="L18" s="127">
        <v>45045</v>
      </c>
      <c r="M18" s="155">
        <f t="shared" si="1"/>
        <v>52.709359605911338</v>
      </c>
    </row>
    <row r="19" spans="1:13" ht="15.75" x14ac:dyDescent="0.25">
      <c r="A19" s="7">
        <v>12</v>
      </c>
      <c r="B19" s="118" t="s">
        <v>316</v>
      </c>
      <c r="C19" s="8" t="s">
        <v>194</v>
      </c>
      <c r="D19" s="11" t="s">
        <v>195</v>
      </c>
      <c r="E19" s="36">
        <v>39992</v>
      </c>
      <c r="F19" s="33">
        <v>49895852</v>
      </c>
      <c r="G19" s="11" t="s">
        <v>18</v>
      </c>
      <c r="H19" s="12" t="s">
        <v>31</v>
      </c>
      <c r="I19" s="9">
        <v>47</v>
      </c>
      <c r="J19" s="9">
        <v>60</v>
      </c>
      <c r="K19" s="44">
        <v>107</v>
      </c>
      <c r="L19" s="127">
        <v>45221</v>
      </c>
      <c r="M19" s="155">
        <f>(K19/2.03)</f>
        <v>52.709359605911338</v>
      </c>
    </row>
    <row r="20" spans="1:13" ht="15.75" x14ac:dyDescent="0.25">
      <c r="A20" s="76">
        <v>13</v>
      </c>
      <c r="B20" s="121" t="s">
        <v>264</v>
      </c>
      <c r="C20" s="98" t="s">
        <v>184</v>
      </c>
      <c r="D20" s="77" t="s">
        <v>185</v>
      </c>
      <c r="E20" s="104">
        <v>40463</v>
      </c>
      <c r="F20" s="153">
        <v>50602148</v>
      </c>
      <c r="G20" s="77" t="s">
        <v>18</v>
      </c>
      <c r="H20" s="101" t="s">
        <v>31</v>
      </c>
      <c r="I20" s="102">
        <v>46</v>
      </c>
      <c r="J20" s="102">
        <v>60</v>
      </c>
      <c r="K20" s="103">
        <v>106</v>
      </c>
      <c r="L20" s="130">
        <v>45221</v>
      </c>
      <c r="M20" s="155">
        <f>(K20/2.03)</f>
        <v>52.216748768472911</v>
      </c>
    </row>
    <row r="21" spans="1:13" ht="16.5" thickBot="1" x14ac:dyDescent="0.3">
      <c r="A21" s="7">
        <v>14</v>
      </c>
      <c r="B21" s="118" t="s">
        <v>130</v>
      </c>
      <c r="C21" s="8" t="s">
        <v>123</v>
      </c>
      <c r="D21" s="11" t="s">
        <v>124</v>
      </c>
      <c r="E21" s="36">
        <v>40005</v>
      </c>
      <c r="F21" s="33">
        <v>49513448</v>
      </c>
      <c r="G21" s="11" t="s">
        <v>18</v>
      </c>
      <c r="H21" s="12" t="s">
        <v>31</v>
      </c>
      <c r="I21" s="9">
        <v>40</v>
      </c>
      <c r="J21" s="9">
        <v>62</v>
      </c>
      <c r="K21" s="44">
        <v>102</v>
      </c>
      <c r="L21" s="127">
        <v>45171</v>
      </c>
      <c r="M21" s="155">
        <f>(K21/2.03)</f>
        <v>50.246305418719217</v>
      </c>
    </row>
    <row r="22" spans="1:13" ht="15.75" x14ac:dyDescent="0.25">
      <c r="A22" s="1">
        <v>1</v>
      </c>
      <c r="B22" s="120" t="s">
        <v>116</v>
      </c>
      <c r="C22" s="2" t="s">
        <v>71</v>
      </c>
      <c r="D22" s="4" t="s">
        <v>30</v>
      </c>
      <c r="E22" s="15">
        <v>36882</v>
      </c>
      <c r="F22" s="5">
        <v>42997095</v>
      </c>
      <c r="G22" s="4" t="s">
        <v>21</v>
      </c>
      <c r="H22" s="6" t="s">
        <v>37</v>
      </c>
      <c r="I22" s="3">
        <v>77</v>
      </c>
      <c r="J22" s="3">
        <v>100</v>
      </c>
      <c r="K22" s="42">
        <v>177</v>
      </c>
      <c r="L22" s="129">
        <v>45171</v>
      </c>
      <c r="M22" s="132">
        <f>(K22/2.21)</f>
        <v>80.090497737556561</v>
      </c>
    </row>
    <row r="23" spans="1:13" ht="15.75" x14ac:dyDescent="0.25">
      <c r="A23" s="78">
        <v>2</v>
      </c>
      <c r="B23" s="117" t="s">
        <v>100</v>
      </c>
      <c r="C23" s="83" t="s">
        <v>93</v>
      </c>
      <c r="D23" s="38" t="s">
        <v>256</v>
      </c>
      <c r="E23" s="95">
        <v>31684</v>
      </c>
      <c r="F23" s="52">
        <v>32514189</v>
      </c>
      <c r="G23" s="38" t="s">
        <v>21</v>
      </c>
      <c r="H23" s="85" t="s">
        <v>37</v>
      </c>
      <c r="I23" s="47">
        <v>73</v>
      </c>
      <c r="J23" s="47">
        <v>86</v>
      </c>
      <c r="K23" s="53">
        <v>159</v>
      </c>
      <c r="L23" s="126">
        <v>45016</v>
      </c>
      <c r="M23" s="133">
        <f t="shared" ref="M23:M45" si="2">(K23/2.21)</f>
        <v>71.945701357466064</v>
      </c>
    </row>
    <row r="24" spans="1:13" ht="15.75" x14ac:dyDescent="0.25">
      <c r="A24" s="78">
        <v>3</v>
      </c>
      <c r="B24" s="117" t="s">
        <v>462</v>
      </c>
      <c r="C24" s="83" t="s">
        <v>42</v>
      </c>
      <c r="D24" s="38" t="s">
        <v>120</v>
      </c>
      <c r="E24" s="95">
        <v>38852</v>
      </c>
      <c r="F24" s="52">
        <v>47209126</v>
      </c>
      <c r="G24" s="38" t="s">
        <v>15</v>
      </c>
      <c r="H24" s="85" t="s">
        <v>37</v>
      </c>
      <c r="I24" s="47">
        <v>69</v>
      </c>
      <c r="J24" s="47">
        <v>88</v>
      </c>
      <c r="K24" s="53">
        <v>157</v>
      </c>
      <c r="L24" s="126">
        <v>45213</v>
      </c>
      <c r="M24" s="133">
        <f t="shared" si="2"/>
        <v>71.040723981900456</v>
      </c>
    </row>
    <row r="25" spans="1:13" ht="15.75" x14ac:dyDescent="0.25">
      <c r="A25" s="7">
        <v>4</v>
      </c>
      <c r="B25" s="118" t="s">
        <v>48</v>
      </c>
      <c r="C25" s="8" t="s">
        <v>24</v>
      </c>
      <c r="D25" s="11" t="s">
        <v>256</v>
      </c>
      <c r="E25" s="36">
        <v>36899</v>
      </c>
      <c r="F25" s="10">
        <v>43078723</v>
      </c>
      <c r="G25" s="11" t="s">
        <v>21</v>
      </c>
      <c r="H25" s="14" t="s">
        <v>37</v>
      </c>
      <c r="I25" s="13">
        <v>72</v>
      </c>
      <c r="J25" s="13">
        <v>84</v>
      </c>
      <c r="K25" s="43">
        <v>156</v>
      </c>
      <c r="L25" s="127">
        <v>45129</v>
      </c>
      <c r="M25" s="133">
        <f t="shared" si="2"/>
        <v>70.588235294117652</v>
      </c>
    </row>
    <row r="26" spans="1:13" ht="15.75" x14ac:dyDescent="0.25">
      <c r="A26" s="78">
        <v>5</v>
      </c>
      <c r="B26" s="118" t="s">
        <v>318</v>
      </c>
      <c r="C26" s="23" t="s">
        <v>79</v>
      </c>
      <c r="D26" s="25" t="s">
        <v>257</v>
      </c>
      <c r="E26" s="26">
        <v>38720</v>
      </c>
      <c r="F26" s="34">
        <v>46965866</v>
      </c>
      <c r="G26" s="11" t="s">
        <v>15</v>
      </c>
      <c r="H26" s="27" t="s">
        <v>37</v>
      </c>
      <c r="I26" s="24">
        <v>67</v>
      </c>
      <c r="J26" s="24">
        <v>88</v>
      </c>
      <c r="K26" s="46">
        <v>155</v>
      </c>
      <c r="L26" s="127">
        <v>45213</v>
      </c>
      <c r="M26" s="133">
        <f>(K26/2.21)</f>
        <v>70.135746606334848</v>
      </c>
    </row>
    <row r="27" spans="1:13" ht="15.75" x14ac:dyDescent="0.25">
      <c r="A27" s="78">
        <v>6</v>
      </c>
      <c r="B27" s="118" t="s">
        <v>317</v>
      </c>
      <c r="C27" s="8" t="s">
        <v>91</v>
      </c>
      <c r="D27" s="11" t="s">
        <v>251</v>
      </c>
      <c r="E27" s="36">
        <v>36990</v>
      </c>
      <c r="F27" s="10">
        <v>43598759</v>
      </c>
      <c r="G27" s="11" t="s">
        <v>21</v>
      </c>
      <c r="H27" s="14" t="s">
        <v>37</v>
      </c>
      <c r="I27" s="13">
        <v>68</v>
      </c>
      <c r="J27" s="13">
        <v>85</v>
      </c>
      <c r="K27" s="43">
        <v>153</v>
      </c>
      <c r="L27" s="127">
        <v>45129</v>
      </c>
      <c r="M27" s="133">
        <f t="shared" si="2"/>
        <v>69.230769230769226</v>
      </c>
    </row>
    <row r="28" spans="1:13" ht="15.75" x14ac:dyDescent="0.25">
      <c r="A28" s="7">
        <v>7</v>
      </c>
      <c r="B28" s="118" t="s">
        <v>114</v>
      </c>
      <c r="C28" s="8" t="s">
        <v>75</v>
      </c>
      <c r="D28" s="11" t="s">
        <v>253</v>
      </c>
      <c r="E28" s="36">
        <v>39938</v>
      </c>
      <c r="F28" s="33">
        <v>49397772</v>
      </c>
      <c r="G28" s="11" t="s">
        <v>18</v>
      </c>
      <c r="H28" s="12" t="s">
        <v>37</v>
      </c>
      <c r="I28" s="9">
        <v>68</v>
      </c>
      <c r="J28" s="9">
        <v>85</v>
      </c>
      <c r="K28" s="44">
        <v>153</v>
      </c>
      <c r="L28" s="127">
        <v>45213</v>
      </c>
      <c r="M28" s="133">
        <f>(K28/2.21)</f>
        <v>69.230769230769226</v>
      </c>
    </row>
    <row r="29" spans="1:13" ht="15.75" x14ac:dyDescent="0.25">
      <c r="A29" s="78">
        <v>8</v>
      </c>
      <c r="B29" s="118" t="s">
        <v>49</v>
      </c>
      <c r="C29" s="8" t="s">
        <v>71</v>
      </c>
      <c r="D29" s="11" t="s">
        <v>30</v>
      </c>
      <c r="E29" s="16">
        <v>38195</v>
      </c>
      <c r="F29" s="10">
        <v>46064185</v>
      </c>
      <c r="G29" s="11" t="s">
        <v>29</v>
      </c>
      <c r="H29" s="12" t="s">
        <v>37</v>
      </c>
      <c r="I29" s="9">
        <v>68</v>
      </c>
      <c r="J29" s="9">
        <v>84</v>
      </c>
      <c r="K29" s="44">
        <v>152</v>
      </c>
      <c r="L29" s="127">
        <v>45087</v>
      </c>
      <c r="M29" s="133">
        <f t="shared" si="2"/>
        <v>68.778280542986423</v>
      </c>
    </row>
    <row r="30" spans="1:13" ht="15.75" x14ac:dyDescent="0.25">
      <c r="A30" s="78">
        <v>9</v>
      </c>
      <c r="B30" s="118" t="s">
        <v>51</v>
      </c>
      <c r="C30" s="8" t="s">
        <v>71</v>
      </c>
      <c r="D30" s="11" t="s">
        <v>30</v>
      </c>
      <c r="E30" s="16">
        <v>38734</v>
      </c>
      <c r="F30" s="10">
        <v>46717836</v>
      </c>
      <c r="G30" s="11" t="s">
        <v>15</v>
      </c>
      <c r="H30" s="12" t="s">
        <v>37</v>
      </c>
      <c r="I30" s="9">
        <v>66</v>
      </c>
      <c r="J30" s="9">
        <v>85</v>
      </c>
      <c r="K30" s="44">
        <v>151</v>
      </c>
      <c r="L30" s="127">
        <v>45087</v>
      </c>
      <c r="M30" s="133">
        <f t="shared" si="2"/>
        <v>68.325791855203619</v>
      </c>
    </row>
    <row r="31" spans="1:13" ht="15.75" x14ac:dyDescent="0.25">
      <c r="A31" s="7">
        <v>10</v>
      </c>
      <c r="B31" s="118" t="s">
        <v>265</v>
      </c>
      <c r="C31" s="8" t="s">
        <v>80</v>
      </c>
      <c r="D31" s="11" t="s">
        <v>246</v>
      </c>
      <c r="E31" s="16">
        <v>37024</v>
      </c>
      <c r="F31" s="10">
        <v>43359208</v>
      </c>
      <c r="G31" s="11" t="s">
        <v>21</v>
      </c>
      <c r="H31" s="12" t="s">
        <v>37</v>
      </c>
      <c r="I31" s="9">
        <v>68</v>
      </c>
      <c r="J31" s="9">
        <v>82</v>
      </c>
      <c r="K31" s="44">
        <v>150</v>
      </c>
      <c r="L31" s="127">
        <v>45089</v>
      </c>
      <c r="M31" s="133">
        <f t="shared" si="2"/>
        <v>67.873303167420815</v>
      </c>
    </row>
    <row r="32" spans="1:13" ht="15.75" x14ac:dyDescent="0.25">
      <c r="A32" s="78">
        <v>11</v>
      </c>
      <c r="B32" s="118" t="s">
        <v>132</v>
      </c>
      <c r="C32" s="8" t="s">
        <v>24</v>
      </c>
      <c r="D32" s="11" t="s">
        <v>256</v>
      </c>
      <c r="E32" s="16">
        <v>38637</v>
      </c>
      <c r="F32" s="10">
        <v>47060807</v>
      </c>
      <c r="G32" s="11" t="s">
        <v>29</v>
      </c>
      <c r="H32" s="12" t="s">
        <v>37</v>
      </c>
      <c r="I32" s="9">
        <v>68</v>
      </c>
      <c r="J32" s="9">
        <v>80</v>
      </c>
      <c r="K32" s="44">
        <v>148</v>
      </c>
      <c r="L32" s="127">
        <v>45129</v>
      </c>
      <c r="M32" s="133">
        <f t="shared" si="2"/>
        <v>66.968325791855207</v>
      </c>
    </row>
    <row r="33" spans="1:13" ht="15.75" x14ac:dyDescent="0.25">
      <c r="A33" s="78">
        <v>12</v>
      </c>
      <c r="B33" s="118" t="s">
        <v>50</v>
      </c>
      <c r="C33" s="23" t="s">
        <v>79</v>
      </c>
      <c r="D33" s="25" t="s">
        <v>257</v>
      </c>
      <c r="E33" s="26">
        <v>36910</v>
      </c>
      <c r="F33" s="34">
        <v>43113755</v>
      </c>
      <c r="G33" s="11" t="s">
        <v>21</v>
      </c>
      <c r="H33" s="27" t="s">
        <v>37</v>
      </c>
      <c r="I33" s="24">
        <v>63</v>
      </c>
      <c r="J33" s="24">
        <v>81</v>
      </c>
      <c r="K33" s="46">
        <v>144</v>
      </c>
      <c r="L33" s="127">
        <v>45129</v>
      </c>
      <c r="M33" s="133">
        <f t="shared" si="2"/>
        <v>65.158371040723978</v>
      </c>
    </row>
    <row r="34" spans="1:13" ht="15.75" x14ac:dyDescent="0.25">
      <c r="A34" s="7">
        <v>13</v>
      </c>
      <c r="B34" s="118" t="s">
        <v>146</v>
      </c>
      <c r="C34" s="23" t="s">
        <v>147</v>
      </c>
      <c r="D34" s="25" t="s">
        <v>256</v>
      </c>
      <c r="E34" s="26">
        <v>38450</v>
      </c>
      <c r="F34" s="34">
        <v>46644080</v>
      </c>
      <c r="G34" s="11" t="s">
        <v>29</v>
      </c>
      <c r="H34" s="27" t="s">
        <v>37</v>
      </c>
      <c r="I34" s="24">
        <v>63</v>
      </c>
      <c r="J34" s="24">
        <v>80</v>
      </c>
      <c r="K34" s="46">
        <v>143</v>
      </c>
      <c r="L34" s="127">
        <v>45087</v>
      </c>
      <c r="M34" s="133">
        <f t="shared" si="2"/>
        <v>64.705882352941174</v>
      </c>
    </row>
    <row r="35" spans="1:13" ht="15.75" x14ac:dyDescent="0.25">
      <c r="A35" s="78">
        <v>14</v>
      </c>
      <c r="B35" s="118" t="s">
        <v>402</v>
      </c>
      <c r="C35" s="23" t="s">
        <v>76</v>
      </c>
      <c r="D35" s="25" t="s">
        <v>253</v>
      </c>
      <c r="E35" s="26">
        <v>39985</v>
      </c>
      <c r="F35" s="34">
        <v>50432415</v>
      </c>
      <c r="G35" s="11" t="s">
        <v>18</v>
      </c>
      <c r="H35" s="27" t="s">
        <v>37</v>
      </c>
      <c r="I35" s="24">
        <v>60</v>
      </c>
      <c r="J35" s="24">
        <v>82</v>
      </c>
      <c r="K35" s="46">
        <v>142</v>
      </c>
      <c r="L35" s="127">
        <v>45185</v>
      </c>
      <c r="M35" s="133">
        <f t="shared" si="2"/>
        <v>64.25339366515837</v>
      </c>
    </row>
    <row r="36" spans="1:13" ht="15.75" x14ac:dyDescent="0.25">
      <c r="A36" s="78">
        <v>15</v>
      </c>
      <c r="B36" s="118" t="s">
        <v>267</v>
      </c>
      <c r="C36" s="23" t="s">
        <v>109</v>
      </c>
      <c r="D36" s="25" t="s">
        <v>139</v>
      </c>
      <c r="E36" s="26">
        <v>36127</v>
      </c>
      <c r="F36" s="34">
        <v>41582761</v>
      </c>
      <c r="G36" s="11" t="s">
        <v>21</v>
      </c>
      <c r="H36" s="27" t="s">
        <v>37</v>
      </c>
      <c r="I36" s="24">
        <v>62</v>
      </c>
      <c r="J36" s="24">
        <v>78</v>
      </c>
      <c r="K36" s="46">
        <v>140</v>
      </c>
      <c r="L36" s="127">
        <v>45129</v>
      </c>
      <c r="M36" s="133">
        <f t="shared" si="2"/>
        <v>63.348416289592762</v>
      </c>
    </row>
    <row r="37" spans="1:13" ht="15.75" x14ac:dyDescent="0.25">
      <c r="A37" s="7">
        <v>16</v>
      </c>
      <c r="B37" s="123" t="s">
        <v>319</v>
      </c>
      <c r="C37" s="156" t="s">
        <v>28</v>
      </c>
      <c r="D37" s="157" t="s">
        <v>127</v>
      </c>
      <c r="E37" s="158">
        <v>37450</v>
      </c>
      <c r="F37" s="159">
        <v>44344425</v>
      </c>
      <c r="G37" s="110" t="s">
        <v>21</v>
      </c>
      <c r="H37" s="160" t="s">
        <v>37</v>
      </c>
      <c r="I37" s="161">
        <v>59</v>
      </c>
      <c r="J37" s="161">
        <v>70</v>
      </c>
      <c r="K37" s="162">
        <v>129</v>
      </c>
      <c r="L37" s="131">
        <v>45185</v>
      </c>
      <c r="M37" s="133">
        <f>(K37/2.21)</f>
        <v>58.371040723981899</v>
      </c>
    </row>
    <row r="38" spans="1:13" ht="15.75" x14ac:dyDescent="0.25">
      <c r="A38" s="78">
        <v>17</v>
      </c>
      <c r="B38" s="118" t="s">
        <v>403</v>
      </c>
      <c r="C38" s="23" t="s">
        <v>42</v>
      </c>
      <c r="D38" s="25" t="s">
        <v>70</v>
      </c>
      <c r="E38" s="26">
        <v>39837</v>
      </c>
      <c r="F38" s="34">
        <v>49144365</v>
      </c>
      <c r="G38" s="11" t="s">
        <v>18</v>
      </c>
      <c r="H38" s="27" t="s">
        <v>37</v>
      </c>
      <c r="I38" s="9">
        <v>57</v>
      </c>
      <c r="J38" s="9">
        <v>68</v>
      </c>
      <c r="K38" s="44">
        <v>125</v>
      </c>
      <c r="L38" s="127">
        <v>44996</v>
      </c>
      <c r="M38" s="133">
        <f t="shared" si="2"/>
        <v>56.561085972850677</v>
      </c>
    </row>
    <row r="39" spans="1:13" ht="15.75" x14ac:dyDescent="0.25">
      <c r="A39" s="78">
        <v>18</v>
      </c>
      <c r="B39" s="123" t="s">
        <v>133</v>
      </c>
      <c r="C39" s="156" t="s">
        <v>129</v>
      </c>
      <c r="D39" s="157" t="s">
        <v>248</v>
      </c>
      <c r="E39" s="158">
        <v>39086</v>
      </c>
      <c r="F39" s="159">
        <v>47727566</v>
      </c>
      <c r="G39" s="110" t="s">
        <v>15</v>
      </c>
      <c r="H39" s="160" t="s">
        <v>37</v>
      </c>
      <c r="I39" s="161">
        <v>55</v>
      </c>
      <c r="J39" s="161">
        <v>68</v>
      </c>
      <c r="K39" s="162">
        <v>123</v>
      </c>
      <c r="L39" s="131">
        <v>45045</v>
      </c>
      <c r="M39" s="133">
        <f t="shared" si="2"/>
        <v>55.656108597285069</v>
      </c>
    </row>
    <row r="40" spans="1:13" ht="15.75" x14ac:dyDescent="0.25">
      <c r="A40" s="7">
        <v>19</v>
      </c>
      <c r="B40" s="123" t="s">
        <v>320</v>
      </c>
      <c r="C40" s="156" t="s">
        <v>129</v>
      </c>
      <c r="D40" s="157" t="s">
        <v>248</v>
      </c>
      <c r="E40" s="158">
        <v>39388</v>
      </c>
      <c r="F40" s="159">
        <v>48474104</v>
      </c>
      <c r="G40" s="110" t="s">
        <v>15</v>
      </c>
      <c r="H40" s="160" t="s">
        <v>37</v>
      </c>
      <c r="I40" s="161">
        <v>52</v>
      </c>
      <c r="J40" s="161">
        <v>65</v>
      </c>
      <c r="K40" s="162">
        <v>117</v>
      </c>
      <c r="L40" s="131">
        <v>45213</v>
      </c>
      <c r="M40" s="133">
        <f t="shared" si="2"/>
        <v>52.941176470588239</v>
      </c>
    </row>
    <row r="41" spans="1:13" ht="15.75" x14ac:dyDescent="0.25">
      <c r="A41" s="78">
        <v>20</v>
      </c>
      <c r="B41" s="123" t="s">
        <v>134</v>
      </c>
      <c r="C41" s="156" t="s">
        <v>135</v>
      </c>
      <c r="D41" s="157" t="s">
        <v>136</v>
      </c>
      <c r="E41" s="158">
        <v>39811</v>
      </c>
      <c r="F41" s="159" t="s">
        <v>137</v>
      </c>
      <c r="G41" s="110" t="s">
        <v>18</v>
      </c>
      <c r="H41" s="160" t="s">
        <v>37</v>
      </c>
      <c r="I41" s="161">
        <v>50</v>
      </c>
      <c r="J41" s="161">
        <v>55</v>
      </c>
      <c r="K41" s="162">
        <v>105</v>
      </c>
      <c r="L41" s="131">
        <v>45171</v>
      </c>
      <c r="M41" s="133">
        <f t="shared" si="2"/>
        <v>47.511312217194572</v>
      </c>
    </row>
    <row r="42" spans="1:13" ht="15.75" x14ac:dyDescent="0.25">
      <c r="A42" s="78">
        <v>21</v>
      </c>
      <c r="B42" s="123" t="s">
        <v>263</v>
      </c>
      <c r="C42" s="156" t="s">
        <v>194</v>
      </c>
      <c r="D42" s="157" t="s">
        <v>195</v>
      </c>
      <c r="E42" s="158">
        <v>39134</v>
      </c>
      <c r="F42" s="159">
        <v>47905007</v>
      </c>
      <c r="G42" s="110" t="s">
        <v>15</v>
      </c>
      <c r="H42" s="160" t="s">
        <v>37</v>
      </c>
      <c r="I42" s="161">
        <v>42</v>
      </c>
      <c r="J42" s="161">
        <v>60</v>
      </c>
      <c r="K42" s="162">
        <v>102</v>
      </c>
      <c r="L42" s="131">
        <v>45129</v>
      </c>
      <c r="M42" s="133">
        <f t="shared" si="2"/>
        <v>46.153846153846153</v>
      </c>
    </row>
    <row r="43" spans="1:13" ht="15.75" customHeight="1" x14ac:dyDescent="0.25">
      <c r="A43" s="7">
        <v>22</v>
      </c>
      <c r="B43" s="118" t="s">
        <v>52</v>
      </c>
      <c r="C43" s="23" t="s">
        <v>79</v>
      </c>
      <c r="D43" s="25" t="s">
        <v>257</v>
      </c>
      <c r="E43" s="26">
        <v>39990</v>
      </c>
      <c r="F43" s="34">
        <v>49574948</v>
      </c>
      <c r="G43" s="11" t="s">
        <v>18</v>
      </c>
      <c r="H43" s="27" t="s">
        <v>37</v>
      </c>
      <c r="I43" s="24">
        <v>42</v>
      </c>
      <c r="J43" s="24">
        <v>53</v>
      </c>
      <c r="K43" s="46">
        <v>95</v>
      </c>
      <c r="L43" s="127">
        <v>45129</v>
      </c>
      <c r="M43" s="133">
        <f t="shared" si="2"/>
        <v>42.986425339366519</v>
      </c>
    </row>
    <row r="44" spans="1:13" ht="15.75" x14ac:dyDescent="0.25">
      <c r="A44" s="78">
        <v>23</v>
      </c>
      <c r="B44" s="118" t="s">
        <v>404</v>
      </c>
      <c r="C44" s="23" t="s">
        <v>135</v>
      </c>
      <c r="D44" s="25" t="s">
        <v>136</v>
      </c>
      <c r="E44" s="26">
        <v>39270</v>
      </c>
      <c r="F44" s="34" t="s">
        <v>405</v>
      </c>
      <c r="G44" s="11" t="s">
        <v>15</v>
      </c>
      <c r="H44" s="27" t="s">
        <v>37</v>
      </c>
      <c r="I44" s="24">
        <v>40</v>
      </c>
      <c r="J44" s="24">
        <v>48</v>
      </c>
      <c r="K44" s="46">
        <v>88</v>
      </c>
      <c r="L44" s="127">
        <v>45171</v>
      </c>
      <c r="M44" s="133">
        <f t="shared" si="2"/>
        <v>39.819004524886878</v>
      </c>
    </row>
    <row r="45" spans="1:13" ht="15.75" x14ac:dyDescent="0.25">
      <c r="A45" s="78">
        <v>24</v>
      </c>
      <c r="B45" s="121" t="s">
        <v>140</v>
      </c>
      <c r="C45" s="163" t="s">
        <v>141</v>
      </c>
      <c r="D45" s="164" t="s">
        <v>142</v>
      </c>
      <c r="E45" s="165">
        <v>39484</v>
      </c>
      <c r="F45" s="166">
        <v>48665469</v>
      </c>
      <c r="G45" s="77" t="s">
        <v>18</v>
      </c>
      <c r="H45" s="167" t="s">
        <v>37</v>
      </c>
      <c r="I45" s="168">
        <v>40</v>
      </c>
      <c r="J45" s="168">
        <v>48</v>
      </c>
      <c r="K45" s="169">
        <v>88</v>
      </c>
      <c r="L45" s="130">
        <v>45171</v>
      </c>
      <c r="M45" s="133">
        <f t="shared" si="2"/>
        <v>39.819004524886878</v>
      </c>
    </row>
    <row r="46" spans="1:13" ht="16.5" thickBot="1" x14ac:dyDescent="0.3">
      <c r="A46" s="76">
        <v>25</v>
      </c>
      <c r="B46" s="118" t="s">
        <v>138</v>
      </c>
      <c r="C46" s="23" t="s">
        <v>109</v>
      </c>
      <c r="D46" s="25" t="s">
        <v>139</v>
      </c>
      <c r="E46" s="26">
        <v>38915</v>
      </c>
      <c r="F46" s="34">
        <v>47346127</v>
      </c>
      <c r="G46" s="11" t="s">
        <v>15</v>
      </c>
      <c r="H46" s="27" t="s">
        <v>37</v>
      </c>
      <c r="I46" s="24">
        <v>36</v>
      </c>
      <c r="J46" s="24">
        <v>46</v>
      </c>
      <c r="K46" s="46">
        <v>82</v>
      </c>
      <c r="L46" s="127">
        <v>45129</v>
      </c>
      <c r="M46" s="133">
        <f>(K46/2.21)</f>
        <v>37.104072398190048</v>
      </c>
    </row>
    <row r="47" spans="1:13" ht="15.75" x14ac:dyDescent="0.25">
      <c r="A47" s="1">
        <v>1</v>
      </c>
      <c r="B47" s="120" t="s">
        <v>53</v>
      </c>
      <c r="C47" s="18" t="s">
        <v>79</v>
      </c>
      <c r="D47" s="20" t="s">
        <v>257</v>
      </c>
      <c r="E47" s="21">
        <v>36967</v>
      </c>
      <c r="F47" s="40">
        <v>43234628</v>
      </c>
      <c r="G47" s="4" t="s">
        <v>21</v>
      </c>
      <c r="H47" s="22" t="s">
        <v>38</v>
      </c>
      <c r="I47" s="19">
        <v>90</v>
      </c>
      <c r="J47" s="19">
        <v>117</v>
      </c>
      <c r="K47" s="45">
        <v>207</v>
      </c>
      <c r="L47" s="129">
        <v>45016</v>
      </c>
      <c r="M47" s="132">
        <f>(K47/2.32)</f>
        <v>89.224137931034491</v>
      </c>
    </row>
    <row r="48" spans="1:13" ht="15.75" x14ac:dyDescent="0.25">
      <c r="A48" s="78">
        <v>2</v>
      </c>
      <c r="B48" s="117" t="s">
        <v>313</v>
      </c>
      <c r="C48" s="28" t="s">
        <v>79</v>
      </c>
      <c r="D48" s="30" t="s">
        <v>257</v>
      </c>
      <c r="E48" s="31">
        <v>39289</v>
      </c>
      <c r="F48" s="41">
        <v>47923037</v>
      </c>
      <c r="G48" s="38" t="s">
        <v>15</v>
      </c>
      <c r="H48" s="32" t="s">
        <v>38</v>
      </c>
      <c r="I48" s="29">
        <v>83</v>
      </c>
      <c r="J48" s="29">
        <v>100</v>
      </c>
      <c r="K48" s="48">
        <v>183</v>
      </c>
      <c r="L48" s="126">
        <v>45213</v>
      </c>
      <c r="M48" s="133">
        <f>(K48/2.32)</f>
        <v>78.879310344827587</v>
      </c>
    </row>
    <row r="49" spans="1:13" ht="15.75" x14ac:dyDescent="0.25">
      <c r="A49" s="78">
        <v>3</v>
      </c>
      <c r="B49" s="117" t="s">
        <v>95</v>
      </c>
      <c r="C49" s="28" t="s">
        <v>24</v>
      </c>
      <c r="D49" s="30" t="s">
        <v>256</v>
      </c>
      <c r="E49" s="31">
        <v>37225</v>
      </c>
      <c r="F49" s="41">
        <v>43902226</v>
      </c>
      <c r="G49" s="38" t="s">
        <v>21</v>
      </c>
      <c r="H49" s="32" t="s">
        <v>38</v>
      </c>
      <c r="I49" s="29">
        <v>81</v>
      </c>
      <c r="J49" s="29">
        <v>100</v>
      </c>
      <c r="K49" s="48">
        <v>181</v>
      </c>
      <c r="L49" s="126">
        <v>45016</v>
      </c>
      <c r="M49" s="133">
        <f t="shared" ref="M49:M70" si="3">(K49/2.32)</f>
        <v>78.017241379310349</v>
      </c>
    </row>
    <row r="50" spans="1:13" ht="15.75" x14ac:dyDescent="0.25">
      <c r="A50" s="76">
        <v>4</v>
      </c>
      <c r="B50" s="121" t="s">
        <v>97</v>
      </c>
      <c r="C50" s="163" t="s">
        <v>98</v>
      </c>
      <c r="D50" s="164" t="s">
        <v>258</v>
      </c>
      <c r="E50" s="165">
        <v>35117</v>
      </c>
      <c r="F50" s="166">
        <v>39465425</v>
      </c>
      <c r="G50" s="77" t="s">
        <v>21</v>
      </c>
      <c r="H50" s="167" t="s">
        <v>38</v>
      </c>
      <c r="I50" s="168">
        <v>77</v>
      </c>
      <c r="J50" s="168">
        <v>95</v>
      </c>
      <c r="K50" s="169">
        <v>172</v>
      </c>
      <c r="L50" s="130">
        <v>45045</v>
      </c>
      <c r="M50" s="133">
        <f t="shared" si="3"/>
        <v>74.137931034482762</v>
      </c>
    </row>
    <row r="51" spans="1:13" ht="15.75" x14ac:dyDescent="0.25">
      <c r="A51" s="7">
        <v>5</v>
      </c>
      <c r="B51" s="118" t="s">
        <v>23</v>
      </c>
      <c r="C51" s="8" t="s">
        <v>19</v>
      </c>
      <c r="D51" s="11" t="s">
        <v>20</v>
      </c>
      <c r="E51" s="36">
        <v>33349</v>
      </c>
      <c r="F51" s="10">
        <v>35862312</v>
      </c>
      <c r="G51" s="11" t="s">
        <v>21</v>
      </c>
      <c r="H51" s="14" t="s">
        <v>38</v>
      </c>
      <c r="I51" s="13">
        <v>72</v>
      </c>
      <c r="J51" s="13">
        <v>90</v>
      </c>
      <c r="K51" s="43">
        <v>162</v>
      </c>
      <c r="L51" s="127">
        <v>45157</v>
      </c>
      <c r="M51" s="133">
        <f t="shared" si="3"/>
        <v>69.827586206896555</v>
      </c>
    </row>
    <row r="52" spans="1:13" ht="15.75" x14ac:dyDescent="0.25">
      <c r="A52" s="78">
        <v>6</v>
      </c>
      <c r="B52" s="118" t="s">
        <v>463</v>
      </c>
      <c r="C52" s="8" t="s">
        <v>24</v>
      </c>
      <c r="D52" s="11" t="s">
        <v>256</v>
      </c>
      <c r="E52" s="36">
        <v>38637</v>
      </c>
      <c r="F52" s="10">
        <v>47060807</v>
      </c>
      <c r="G52" s="11" t="s">
        <v>29</v>
      </c>
      <c r="H52" s="14" t="s">
        <v>38</v>
      </c>
      <c r="I52" s="13">
        <v>71</v>
      </c>
      <c r="J52" s="13">
        <v>90</v>
      </c>
      <c r="K52" s="43">
        <v>161</v>
      </c>
      <c r="L52" s="127">
        <v>45213</v>
      </c>
      <c r="M52" s="133">
        <f t="shared" si="3"/>
        <v>69.396551724137936</v>
      </c>
    </row>
    <row r="53" spans="1:13" ht="15.75" x14ac:dyDescent="0.25">
      <c r="A53" s="78">
        <v>7</v>
      </c>
      <c r="B53" s="118" t="s">
        <v>406</v>
      </c>
      <c r="C53" s="8" t="s">
        <v>71</v>
      </c>
      <c r="D53" s="11" t="s">
        <v>30</v>
      </c>
      <c r="E53" s="36">
        <v>36882</v>
      </c>
      <c r="F53" s="10">
        <v>42997095</v>
      </c>
      <c r="G53" s="11" t="s">
        <v>21</v>
      </c>
      <c r="H53" s="14" t="s">
        <v>38</v>
      </c>
      <c r="I53" s="13">
        <v>67</v>
      </c>
      <c r="J53" s="13">
        <v>89</v>
      </c>
      <c r="K53" s="43">
        <v>156</v>
      </c>
      <c r="L53" s="127">
        <v>45070</v>
      </c>
      <c r="M53" s="133">
        <f t="shared" si="3"/>
        <v>67.241379310344826</v>
      </c>
    </row>
    <row r="54" spans="1:13" ht="15.75" x14ac:dyDescent="0.25">
      <c r="A54" s="76">
        <v>8</v>
      </c>
      <c r="B54" s="118" t="s">
        <v>266</v>
      </c>
      <c r="C54" s="8" t="s">
        <v>147</v>
      </c>
      <c r="D54" s="11" t="s">
        <v>256</v>
      </c>
      <c r="E54" s="36">
        <v>38450</v>
      </c>
      <c r="F54" s="10">
        <v>46644080</v>
      </c>
      <c r="G54" s="11" t="s">
        <v>29</v>
      </c>
      <c r="H54" s="14" t="s">
        <v>38</v>
      </c>
      <c r="I54" s="13">
        <v>68</v>
      </c>
      <c r="J54" s="13">
        <v>85</v>
      </c>
      <c r="K54" s="43">
        <v>153</v>
      </c>
      <c r="L54" s="127">
        <v>45157</v>
      </c>
      <c r="M54" s="133">
        <f t="shared" si="3"/>
        <v>65.948275862068968</v>
      </c>
    </row>
    <row r="55" spans="1:13" ht="15.75" x14ac:dyDescent="0.25">
      <c r="A55" s="7">
        <v>9</v>
      </c>
      <c r="B55" s="118" t="s">
        <v>131</v>
      </c>
      <c r="C55" s="23" t="s">
        <v>91</v>
      </c>
      <c r="D55" s="25" t="s">
        <v>251</v>
      </c>
      <c r="E55" s="26">
        <v>38611</v>
      </c>
      <c r="F55" s="34">
        <v>46964032</v>
      </c>
      <c r="G55" s="11" t="s">
        <v>29</v>
      </c>
      <c r="H55" s="14" t="s">
        <v>38</v>
      </c>
      <c r="I55" s="24">
        <v>67</v>
      </c>
      <c r="J55" s="24">
        <v>82</v>
      </c>
      <c r="K55" s="46">
        <v>149</v>
      </c>
      <c r="L55" s="127">
        <v>45213</v>
      </c>
      <c r="M55" s="133">
        <f>(K55/2.32)</f>
        <v>64.224137931034491</v>
      </c>
    </row>
    <row r="56" spans="1:13" ht="15.75" x14ac:dyDescent="0.25">
      <c r="A56" s="78">
        <v>10</v>
      </c>
      <c r="B56" s="118" t="s">
        <v>407</v>
      </c>
      <c r="C56" s="8" t="s">
        <v>24</v>
      </c>
      <c r="D56" s="11" t="s">
        <v>256</v>
      </c>
      <c r="E56" s="36">
        <v>36899</v>
      </c>
      <c r="F56" s="10">
        <v>43078723</v>
      </c>
      <c r="G56" s="11" t="s">
        <v>21</v>
      </c>
      <c r="H56" s="14" t="s">
        <v>38</v>
      </c>
      <c r="I56" s="13">
        <v>65</v>
      </c>
      <c r="J56" s="13">
        <v>83</v>
      </c>
      <c r="K56" s="43">
        <v>148</v>
      </c>
      <c r="L56" s="127">
        <v>45157</v>
      </c>
      <c r="M56" s="133">
        <f t="shared" si="3"/>
        <v>63.793103448275865</v>
      </c>
    </row>
    <row r="57" spans="1:13" ht="15.75" x14ac:dyDescent="0.25">
      <c r="A57" s="78">
        <v>11</v>
      </c>
      <c r="B57" s="118" t="s">
        <v>144</v>
      </c>
      <c r="C57" s="8" t="s">
        <v>102</v>
      </c>
      <c r="D57" s="11" t="s">
        <v>104</v>
      </c>
      <c r="E57" s="36">
        <v>38570</v>
      </c>
      <c r="F57" s="10" t="s">
        <v>145</v>
      </c>
      <c r="G57" s="11" t="s">
        <v>29</v>
      </c>
      <c r="H57" s="14" t="s">
        <v>38</v>
      </c>
      <c r="I57" s="13">
        <v>66</v>
      </c>
      <c r="J57" s="13">
        <v>81</v>
      </c>
      <c r="K57" s="43">
        <v>147</v>
      </c>
      <c r="L57" s="127">
        <v>45045</v>
      </c>
      <c r="M57" s="133">
        <f t="shared" si="3"/>
        <v>63.362068965517246</v>
      </c>
    </row>
    <row r="58" spans="1:13" ht="15.75" x14ac:dyDescent="0.25">
      <c r="A58" s="76">
        <v>12</v>
      </c>
      <c r="B58" s="118" t="s">
        <v>408</v>
      </c>
      <c r="C58" s="23" t="s">
        <v>71</v>
      </c>
      <c r="D58" s="25" t="s">
        <v>30</v>
      </c>
      <c r="E58" s="26">
        <v>38734</v>
      </c>
      <c r="F58" s="34">
        <v>46717836</v>
      </c>
      <c r="G58" s="11" t="s">
        <v>15</v>
      </c>
      <c r="H58" s="14" t="s">
        <v>38</v>
      </c>
      <c r="I58" s="24">
        <v>60</v>
      </c>
      <c r="J58" s="24">
        <v>82</v>
      </c>
      <c r="K58" s="46">
        <v>142</v>
      </c>
      <c r="L58" s="127">
        <v>45213</v>
      </c>
      <c r="M58" s="133">
        <f>(K58/2.32)</f>
        <v>61.206896551724142</v>
      </c>
    </row>
    <row r="59" spans="1:13" ht="15.75" x14ac:dyDescent="0.25">
      <c r="A59" s="7">
        <v>13</v>
      </c>
      <c r="B59" s="118" t="s">
        <v>321</v>
      </c>
      <c r="C59" s="23" t="s">
        <v>109</v>
      </c>
      <c r="D59" s="25" t="s">
        <v>139</v>
      </c>
      <c r="E59" s="26">
        <v>36127</v>
      </c>
      <c r="F59" s="34">
        <v>41582761</v>
      </c>
      <c r="G59" s="11" t="s">
        <v>21</v>
      </c>
      <c r="H59" s="14" t="s">
        <v>38</v>
      </c>
      <c r="I59" s="24">
        <v>61</v>
      </c>
      <c r="J59" s="24">
        <v>80</v>
      </c>
      <c r="K59" s="46">
        <v>141</v>
      </c>
      <c r="L59" s="127">
        <v>45087</v>
      </c>
      <c r="M59" s="133">
        <f t="shared" si="3"/>
        <v>60.775862068965523</v>
      </c>
    </row>
    <row r="60" spans="1:13" ht="15.75" x14ac:dyDescent="0.25">
      <c r="A60" s="78">
        <v>14</v>
      </c>
      <c r="B60" s="118" t="s">
        <v>409</v>
      </c>
      <c r="C60" s="23" t="s">
        <v>191</v>
      </c>
      <c r="D60" s="25" t="s">
        <v>324</v>
      </c>
      <c r="E60" s="26">
        <v>36167</v>
      </c>
      <c r="F60" s="34">
        <v>41699721</v>
      </c>
      <c r="G60" s="11" t="s">
        <v>21</v>
      </c>
      <c r="H60" s="14" t="s">
        <v>38</v>
      </c>
      <c r="I60" s="24">
        <v>60</v>
      </c>
      <c r="J60" s="24">
        <v>80</v>
      </c>
      <c r="K60" s="46">
        <v>140</v>
      </c>
      <c r="L60" s="127">
        <v>45213</v>
      </c>
      <c r="M60" s="133">
        <f>(K60/2.32)</f>
        <v>60.344827586206904</v>
      </c>
    </row>
    <row r="61" spans="1:13" ht="15.75" x14ac:dyDescent="0.25">
      <c r="A61" s="7">
        <v>15</v>
      </c>
      <c r="B61" s="118" t="s">
        <v>410</v>
      </c>
      <c r="C61" s="23" t="s">
        <v>42</v>
      </c>
      <c r="D61" s="25" t="s">
        <v>70</v>
      </c>
      <c r="E61" s="26">
        <v>39837</v>
      </c>
      <c r="F61" s="34">
        <v>49144365</v>
      </c>
      <c r="G61" s="11" t="s">
        <v>18</v>
      </c>
      <c r="H61" s="14" t="s">
        <v>38</v>
      </c>
      <c r="I61" s="24">
        <v>62</v>
      </c>
      <c r="J61" s="24">
        <v>77</v>
      </c>
      <c r="K61" s="46">
        <v>139</v>
      </c>
      <c r="L61" s="127">
        <v>45213</v>
      </c>
      <c r="M61" s="133">
        <f>(K61/2.32)</f>
        <v>59.913793103448278</v>
      </c>
    </row>
    <row r="62" spans="1:13" ht="15.75" x14ac:dyDescent="0.25">
      <c r="A62" s="78">
        <v>16</v>
      </c>
      <c r="B62" s="118" t="s">
        <v>268</v>
      </c>
      <c r="C62" s="23" t="s">
        <v>75</v>
      </c>
      <c r="D62" s="25" t="s">
        <v>269</v>
      </c>
      <c r="E62" s="26">
        <v>31140</v>
      </c>
      <c r="F62" s="34">
        <v>31326177</v>
      </c>
      <c r="G62" s="11" t="s">
        <v>21</v>
      </c>
      <c r="H62" s="14" t="s">
        <v>38</v>
      </c>
      <c r="I62" s="24">
        <v>59</v>
      </c>
      <c r="J62" s="24">
        <v>77</v>
      </c>
      <c r="K62" s="46">
        <v>136</v>
      </c>
      <c r="L62" s="127">
        <v>45185</v>
      </c>
      <c r="M62" s="133">
        <f>(K62/2.32)</f>
        <v>58.62068965517242</v>
      </c>
    </row>
    <row r="63" spans="1:13" ht="15.75" x14ac:dyDescent="0.25">
      <c r="A63" s="78">
        <v>17</v>
      </c>
      <c r="B63" s="118" t="s">
        <v>411</v>
      </c>
      <c r="C63" s="8" t="s">
        <v>98</v>
      </c>
      <c r="D63" s="11" t="s">
        <v>258</v>
      </c>
      <c r="E63" s="36">
        <v>35948</v>
      </c>
      <c r="F63" s="10">
        <v>41196904</v>
      </c>
      <c r="G63" s="11" t="s">
        <v>21</v>
      </c>
      <c r="H63" s="14" t="s">
        <v>38</v>
      </c>
      <c r="I63" s="13">
        <v>56</v>
      </c>
      <c r="J63" s="13">
        <v>73</v>
      </c>
      <c r="K63" s="43">
        <v>129</v>
      </c>
      <c r="L63" s="127">
        <v>45215</v>
      </c>
      <c r="M63" s="155">
        <f>(K63/2.32)</f>
        <v>55.603448275862071</v>
      </c>
    </row>
    <row r="64" spans="1:13" ht="15.75" x14ac:dyDescent="0.25">
      <c r="A64" s="7">
        <v>18</v>
      </c>
      <c r="B64" s="118" t="s">
        <v>148</v>
      </c>
      <c r="C64" s="8" t="s">
        <v>24</v>
      </c>
      <c r="D64" s="11" t="s">
        <v>256</v>
      </c>
      <c r="E64" s="36">
        <v>39274</v>
      </c>
      <c r="F64" s="10">
        <v>48174536</v>
      </c>
      <c r="G64" s="11" t="s">
        <v>15</v>
      </c>
      <c r="H64" s="14" t="s">
        <v>38</v>
      </c>
      <c r="I64" s="13">
        <v>63</v>
      </c>
      <c r="J64" s="13">
        <v>65</v>
      </c>
      <c r="K64" s="43">
        <v>128</v>
      </c>
      <c r="L64" s="127">
        <v>45045</v>
      </c>
      <c r="M64" s="155">
        <f t="shared" si="3"/>
        <v>55.172413793103452</v>
      </c>
    </row>
    <row r="65" spans="1:13" ht="15.75" x14ac:dyDescent="0.25">
      <c r="A65" s="78">
        <v>19</v>
      </c>
      <c r="B65" s="118" t="s">
        <v>149</v>
      </c>
      <c r="C65" s="8" t="s">
        <v>150</v>
      </c>
      <c r="D65" s="11" t="s">
        <v>151</v>
      </c>
      <c r="E65" s="36">
        <v>40157</v>
      </c>
      <c r="F65" s="10">
        <v>49647739</v>
      </c>
      <c r="G65" s="11" t="s">
        <v>18</v>
      </c>
      <c r="H65" s="14" t="s">
        <v>38</v>
      </c>
      <c r="I65" s="13">
        <v>54</v>
      </c>
      <c r="J65" s="13">
        <v>69</v>
      </c>
      <c r="K65" s="43">
        <v>123</v>
      </c>
      <c r="L65" s="127">
        <v>45129</v>
      </c>
      <c r="M65" s="155">
        <f t="shared" si="3"/>
        <v>53.017241379310349</v>
      </c>
    </row>
    <row r="66" spans="1:13" ht="15.75" customHeight="1" x14ac:dyDescent="0.25">
      <c r="A66" s="7">
        <v>20</v>
      </c>
      <c r="B66" s="118" t="s">
        <v>152</v>
      </c>
      <c r="C66" s="8" t="s">
        <v>102</v>
      </c>
      <c r="D66" s="11" t="s">
        <v>104</v>
      </c>
      <c r="E66" s="36">
        <v>39914</v>
      </c>
      <c r="F66" s="10">
        <v>49367020</v>
      </c>
      <c r="G66" s="11" t="s">
        <v>18</v>
      </c>
      <c r="H66" s="14" t="s">
        <v>38</v>
      </c>
      <c r="I66" s="13">
        <v>53</v>
      </c>
      <c r="J66" s="13">
        <v>68</v>
      </c>
      <c r="K66" s="43">
        <v>121</v>
      </c>
      <c r="L66" s="127">
        <v>45171</v>
      </c>
      <c r="M66" s="155">
        <f t="shared" si="3"/>
        <v>52.15517241379311</v>
      </c>
    </row>
    <row r="67" spans="1:13" ht="15.75" x14ac:dyDescent="0.25">
      <c r="A67" s="78">
        <v>21</v>
      </c>
      <c r="B67" s="118" t="s">
        <v>322</v>
      </c>
      <c r="C67" s="8" t="s">
        <v>323</v>
      </c>
      <c r="D67" s="11" t="s">
        <v>324</v>
      </c>
      <c r="E67" s="36">
        <v>39519</v>
      </c>
      <c r="F67" s="10">
        <v>48354363</v>
      </c>
      <c r="G67" s="11" t="s">
        <v>18</v>
      </c>
      <c r="H67" s="14" t="s">
        <v>38</v>
      </c>
      <c r="I67" s="13">
        <v>53</v>
      </c>
      <c r="J67" s="13">
        <v>65</v>
      </c>
      <c r="K67" s="43">
        <v>118</v>
      </c>
      <c r="L67" s="127">
        <v>45213</v>
      </c>
      <c r="M67" s="155">
        <f>(K67/2.32)</f>
        <v>50.862068965517246</v>
      </c>
    </row>
    <row r="68" spans="1:13" ht="15.75" x14ac:dyDescent="0.25">
      <c r="A68" s="7">
        <v>22</v>
      </c>
      <c r="B68" s="118" t="s">
        <v>412</v>
      </c>
      <c r="C68" s="8" t="s">
        <v>157</v>
      </c>
      <c r="D68" s="11" t="s">
        <v>158</v>
      </c>
      <c r="E68" s="36">
        <v>39458</v>
      </c>
      <c r="F68" s="10">
        <v>48548873</v>
      </c>
      <c r="G68" s="11" t="s">
        <v>18</v>
      </c>
      <c r="H68" s="14" t="s">
        <v>38</v>
      </c>
      <c r="I68" s="13">
        <v>52</v>
      </c>
      <c r="J68" s="13">
        <v>65</v>
      </c>
      <c r="K68" s="43">
        <v>117</v>
      </c>
      <c r="L68" s="127">
        <v>45171</v>
      </c>
      <c r="M68" s="155">
        <f t="shared" si="3"/>
        <v>50.431034482758626</v>
      </c>
    </row>
    <row r="69" spans="1:13" ht="15.75" x14ac:dyDescent="0.25">
      <c r="A69" s="78">
        <v>23</v>
      </c>
      <c r="B69" s="118" t="s">
        <v>325</v>
      </c>
      <c r="C69" s="8" t="s">
        <v>326</v>
      </c>
      <c r="D69" s="11" t="s">
        <v>327</v>
      </c>
      <c r="E69" s="36">
        <v>39496</v>
      </c>
      <c r="F69" s="10">
        <v>48804009</v>
      </c>
      <c r="G69" s="11" t="s">
        <v>18</v>
      </c>
      <c r="H69" s="14" t="s">
        <v>38</v>
      </c>
      <c r="I69" s="13">
        <v>43</v>
      </c>
      <c r="J69" s="13">
        <v>54</v>
      </c>
      <c r="K69" s="43">
        <v>97</v>
      </c>
      <c r="L69" s="127">
        <v>45129</v>
      </c>
      <c r="M69" s="155">
        <f t="shared" si="3"/>
        <v>41.810344827586206</v>
      </c>
    </row>
    <row r="70" spans="1:13" ht="16.5" thickBot="1" x14ac:dyDescent="0.3">
      <c r="A70" s="7">
        <v>24</v>
      </c>
      <c r="B70" s="118" t="s">
        <v>153</v>
      </c>
      <c r="C70" s="8" t="s">
        <v>154</v>
      </c>
      <c r="D70" s="11" t="s">
        <v>155</v>
      </c>
      <c r="E70" s="36">
        <v>38867</v>
      </c>
      <c r="F70" s="10">
        <v>47400442</v>
      </c>
      <c r="G70" s="11" t="s">
        <v>15</v>
      </c>
      <c r="H70" s="14" t="s">
        <v>38</v>
      </c>
      <c r="I70" s="13">
        <v>41</v>
      </c>
      <c r="J70" s="13">
        <v>54</v>
      </c>
      <c r="K70" s="43">
        <v>95</v>
      </c>
      <c r="L70" s="127">
        <v>45171</v>
      </c>
      <c r="M70" s="155">
        <f t="shared" si="3"/>
        <v>40.948275862068968</v>
      </c>
    </row>
    <row r="71" spans="1:13" ht="16.5" customHeight="1" x14ac:dyDescent="0.25">
      <c r="A71" s="1">
        <v>1</v>
      </c>
      <c r="B71" s="120" t="s">
        <v>96</v>
      </c>
      <c r="C71" s="2" t="s">
        <v>24</v>
      </c>
      <c r="D71" s="4" t="s">
        <v>256</v>
      </c>
      <c r="E71" s="39">
        <v>33717</v>
      </c>
      <c r="F71" s="5">
        <v>36741862</v>
      </c>
      <c r="G71" s="4" t="s">
        <v>21</v>
      </c>
      <c r="H71" s="75" t="s">
        <v>36</v>
      </c>
      <c r="I71" s="68">
        <v>92</v>
      </c>
      <c r="J71" s="68">
        <v>111</v>
      </c>
      <c r="K71" s="69">
        <v>203</v>
      </c>
      <c r="L71" s="129">
        <v>45016</v>
      </c>
      <c r="M71" s="132">
        <f>(K71/2.45)</f>
        <v>82.857142857142847</v>
      </c>
    </row>
    <row r="72" spans="1:13" ht="15.75" x14ac:dyDescent="0.25">
      <c r="A72" s="78">
        <v>2</v>
      </c>
      <c r="B72" s="117" t="s">
        <v>99</v>
      </c>
      <c r="C72" s="83" t="s">
        <v>73</v>
      </c>
      <c r="D72" s="38" t="s">
        <v>247</v>
      </c>
      <c r="E72" s="84">
        <v>35377</v>
      </c>
      <c r="F72" s="52">
        <v>40037408</v>
      </c>
      <c r="G72" s="38" t="s">
        <v>21</v>
      </c>
      <c r="H72" s="86" t="s">
        <v>36</v>
      </c>
      <c r="I72" s="66">
        <v>86</v>
      </c>
      <c r="J72" s="66">
        <v>110</v>
      </c>
      <c r="K72" s="67">
        <v>196</v>
      </c>
      <c r="L72" s="126">
        <v>45087</v>
      </c>
      <c r="M72" s="133">
        <f t="shared" ref="M72:M99" si="4">(K72/2.45)</f>
        <v>80</v>
      </c>
    </row>
    <row r="73" spans="1:13" ht="15.75" x14ac:dyDescent="0.25">
      <c r="A73" s="78">
        <v>3</v>
      </c>
      <c r="B73" s="117" t="s">
        <v>241</v>
      </c>
      <c r="C73" s="83" t="s">
        <v>157</v>
      </c>
      <c r="D73" s="38" t="s">
        <v>158</v>
      </c>
      <c r="E73" s="84">
        <v>38980</v>
      </c>
      <c r="F73" s="52">
        <v>47525814</v>
      </c>
      <c r="G73" s="38" t="s">
        <v>15</v>
      </c>
      <c r="H73" s="86" t="s">
        <v>36</v>
      </c>
      <c r="I73" s="66">
        <v>89</v>
      </c>
      <c r="J73" s="66">
        <v>105</v>
      </c>
      <c r="K73" s="67">
        <v>194</v>
      </c>
      <c r="L73" s="126">
        <v>45158</v>
      </c>
      <c r="M73" s="133">
        <f t="shared" si="4"/>
        <v>79.183673469387756</v>
      </c>
    </row>
    <row r="74" spans="1:13" ht="15.75" x14ac:dyDescent="0.25">
      <c r="A74" s="78">
        <v>4</v>
      </c>
      <c r="B74" s="117" t="s">
        <v>413</v>
      </c>
      <c r="C74" s="83" t="s">
        <v>24</v>
      </c>
      <c r="D74" s="38" t="s">
        <v>256</v>
      </c>
      <c r="E74" s="84">
        <v>37225</v>
      </c>
      <c r="F74" s="52">
        <v>43902226</v>
      </c>
      <c r="G74" s="38" t="s">
        <v>21</v>
      </c>
      <c r="H74" s="86" t="s">
        <v>36</v>
      </c>
      <c r="I74" s="66">
        <v>78</v>
      </c>
      <c r="J74" s="66">
        <v>103</v>
      </c>
      <c r="K74" s="67">
        <v>181</v>
      </c>
      <c r="L74" s="126">
        <v>45157</v>
      </c>
      <c r="M74" s="133">
        <f t="shared" si="4"/>
        <v>73.877551020408163</v>
      </c>
    </row>
    <row r="75" spans="1:13" ht="15.75" x14ac:dyDescent="0.25">
      <c r="A75" s="78">
        <v>5</v>
      </c>
      <c r="B75" s="117" t="s">
        <v>94</v>
      </c>
      <c r="C75" s="28" t="s">
        <v>79</v>
      </c>
      <c r="D75" s="30" t="s">
        <v>257</v>
      </c>
      <c r="E75" s="31">
        <v>36967</v>
      </c>
      <c r="F75" s="41">
        <v>43234628</v>
      </c>
      <c r="G75" s="38" t="s">
        <v>21</v>
      </c>
      <c r="H75" s="32" t="s">
        <v>36</v>
      </c>
      <c r="I75" s="29">
        <v>80</v>
      </c>
      <c r="J75" s="29">
        <v>100</v>
      </c>
      <c r="K75" s="48">
        <v>180</v>
      </c>
      <c r="L75" s="126">
        <v>44996</v>
      </c>
      <c r="M75" s="133">
        <f t="shared" si="4"/>
        <v>73.469387755102034</v>
      </c>
    </row>
    <row r="76" spans="1:13" ht="15.75" x14ac:dyDescent="0.25">
      <c r="A76" s="78">
        <v>6</v>
      </c>
      <c r="B76" s="117" t="s">
        <v>143</v>
      </c>
      <c r="C76" s="28" t="s">
        <v>98</v>
      </c>
      <c r="D76" s="30" t="s">
        <v>258</v>
      </c>
      <c r="E76" s="31">
        <v>35117</v>
      </c>
      <c r="F76" s="41">
        <v>39465425</v>
      </c>
      <c r="G76" s="38" t="s">
        <v>21</v>
      </c>
      <c r="H76" s="32" t="s">
        <v>36</v>
      </c>
      <c r="I76" s="29">
        <v>79</v>
      </c>
      <c r="J76" s="29">
        <v>97</v>
      </c>
      <c r="K76" s="48">
        <v>176</v>
      </c>
      <c r="L76" s="126">
        <v>45016</v>
      </c>
      <c r="M76" s="133">
        <f t="shared" si="4"/>
        <v>71.836734693877546</v>
      </c>
    </row>
    <row r="77" spans="1:13" ht="15.75" x14ac:dyDescent="0.25">
      <c r="A77" s="78">
        <v>7</v>
      </c>
      <c r="B77" s="117" t="s">
        <v>107</v>
      </c>
      <c r="C77" s="28" t="s">
        <v>98</v>
      </c>
      <c r="D77" s="30" t="s">
        <v>258</v>
      </c>
      <c r="E77" s="31">
        <v>34234</v>
      </c>
      <c r="F77" s="41">
        <v>18898187</v>
      </c>
      <c r="G77" s="38" t="s">
        <v>21</v>
      </c>
      <c r="H77" s="32" t="s">
        <v>36</v>
      </c>
      <c r="I77" s="29">
        <v>78</v>
      </c>
      <c r="J77" s="29">
        <v>95</v>
      </c>
      <c r="K77" s="48">
        <v>173</v>
      </c>
      <c r="L77" s="126">
        <v>44996</v>
      </c>
      <c r="M77" s="133">
        <f t="shared" si="4"/>
        <v>70.612244897959172</v>
      </c>
    </row>
    <row r="78" spans="1:13" ht="15.75" x14ac:dyDescent="0.25">
      <c r="A78" s="78">
        <v>8</v>
      </c>
      <c r="B78" s="117" t="s">
        <v>464</v>
      </c>
      <c r="C78" s="28" t="s">
        <v>343</v>
      </c>
      <c r="D78" s="30" t="s">
        <v>256</v>
      </c>
      <c r="E78" s="31">
        <v>37346</v>
      </c>
      <c r="F78" s="41">
        <v>95996791</v>
      </c>
      <c r="G78" s="38" t="s">
        <v>21</v>
      </c>
      <c r="H78" s="32" t="s">
        <v>36</v>
      </c>
      <c r="I78" s="29">
        <v>70</v>
      </c>
      <c r="J78" s="29">
        <v>92</v>
      </c>
      <c r="K78" s="48">
        <v>162</v>
      </c>
      <c r="L78" s="126">
        <v>45213</v>
      </c>
      <c r="M78" s="133">
        <f t="shared" si="4"/>
        <v>66.122448979591837</v>
      </c>
    </row>
    <row r="79" spans="1:13" ht="15.75" x14ac:dyDescent="0.25">
      <c r="A79" s="78">
        <v>9</v>
      </c>
      <c r="B79" s="117" t="s">
        <v>159</v>
      </c>
      <c r="C79" s="28" t="s">
        <v>109</v>
      </c>
      <c r="D79" s="30" t="s">
        <v>139</v>
      </c>
      <c r="E79" s="31">
        <v>38558</v>
      </c>
      <c r="F79" s="41">
        <v>47013303</v>
      </c>
      <c r="G79" s="38" t="s">
        <v>29</v>
      </c>
      <c r="H79" s="32" t="s">
        <v>36</v>
      </c>
      <c r="I79" s="29">
        <v>70</v>
      </c>
      <c r="J79" s="29">
        <v>88</v>
      </c>
      <c r="K79" s="48">
        <v>158</v>
      </c>
      <c r="L79" s="126">
        <v>45045</v>
      </c>
      <c r="M79" s="133">
        <f t="shared" si="4"/>
        <v>64.489795918367349</v>
      </c>
    </row>
    <row r="80" spans="1:13" ht="15.75" x14ac:dyDescent="0.25">
      <c r="A80" s="78">
        <v>10</v>
      </c>
      <c r="B80" s="117" t="s">
        <v>328</v>
      </c>
      <c r="C80" s="28" t="s">
        <v>102</v>
      </c>
      <c r="D80" s="30" t="s">
        <v>104</v>
      </c>
      <c r="E80" s="31">
        <v>38570</v>
      </c>
      <c r="F80" s="41" t="s">
        <v>145</v>
      </c>
      <c r="G80" s="38" t="s">
        <v>29</v>
      </c>
      <c r="H80" s="32" t="s">
        <v>36</v>
      </c>
      <c r="I80" s="29">
        <v>70</v>
      </c>
      <c r="J80" s="29">
        <v>87</v>
      </c>
      <c r="K80" s="48">
        <v>157</v>
      </c>
      <c r="L80" s="126">
        <v>45129</v>
      </c>
      <c r="M80" s="133">
        <f t="shared" si="4"/>
        <v>64.08163265306122</v>
      </c>
    </row>
    <row r="81" spans="1:13" ht="15.75" x14ac:dyDescent="0.25">
      <c r="A81" s="78">
        <v>11</v>
      </c>
      <c r="B81" s="117" t="s">
        <v>160</v>
      </c>
      <c r="C81" s="28" t="s">
        <v>71</v>
      </c>
      <c r="D81" s="30" t="s">
        <v>83</v>
      </c>
      <c r="E81" s="31">
        <v>39685</v>
      </c>
      <c r="F81" s="41">
        <v>48787421</v>
      </c>
      <c r="G81" s="38" t="s">
        <v>18</v>
      </c>
      <c r="H81" s="32" t="s">
        <v>36</v>
      </c>
      <c r="I81" s="29">
        <v>71</v>
      </c>
      <c r="J81" s="29">
        <v>86</v>
      </c>
      <c r="K81" s="48">
        <v>157</v>
      </c>
      <c r="L81" s="126">
        <v>45129</v>
      </c>
      <c r="M81" s="133">
        <f t="shared" si="4"/>
        <v>64.08163265306122</v>
      </c>
    </row>
    <row r="82" spans="1:13" ht="15.75" x14ac:dyDescent="0.25">
      <c r="A82" s="78">
        <v>12</v>
      </c>
      <c r="B82" s="117" t="s">
        <v>329</v>
      </c>
      <c r="C82" s="28" t="s">
        <v>73</v>
      </c>
      <c r="D82" s="30" t="s">
        <v>247</v>
      </c>
      <c r="E82" s="31">
        <v>35609</v>
      </c>
      <c r="F82" s="41">
        <v>40454585</v>
      </c>
      <c r="G82" s="38" t="s">
        <v>21</v>
      </c>
      <c r="H82" s="32" t="s">
        <v>36</v>
      </c>
      <c r="I82" s="29">
        <v>73</v>
      </c>
      <c r="J82" s="29">
        <v>84</v>
      </c>
      <c r="K82" s="48">
        <v>157</v>
      </c>
      <c r="L82" s="126">
        <v>45213</v>
      </c>
      <c r="M82" s="133">
        <f t="shared" si="4"/>
        <v>64.08163265306122</v>
      </c>
    </row>
    <row r="83" spans="1:13" ht="15.75" x14ac:dyDescent="0.25">
      <c r="A83" s="78">
        <v>13</v>
      </c>
      <c r="B83" s="117" t="s">
        <v>465</v>
      </c>
      <c r="C83" s="28" t="s">
        <v>147</v>
      </c>
      <c r="D83" s="30" t="s">
        <v>256</v>
      </c>
      <c r="E83" s="31">
        <v>38450</v>
      </c>
      <c r="F83" s="41">
        <v>46644080</v>
      </c>
      <c r="G83" s="38" t="s">
        <v>29</v>
      </c>
      <c r="H83" s="32" t="s">
        <v>36</v>
      </c>
      <c r="I83" s="29">
        <v>68</v>
      </c>
      <c r="J83" s="29">
        <v>84</v>
      </c>
      <c r="K83" s="48">
        <v>152</v>
      </c>
      <c r="L83" s="126">
        <v>45213</v>
      </c>
      <c r="M83" s="133">
        <f t="shared" si="4"/>
        <v>62.04081632653061</v>
      </c>
    </row>
    <row r="84" spans="1:13" ht="15.75" x14ac:dyDescent="0.25">
      <c r="A84" s="78">
        <v>14</v>
      </c>
      <c r="B84" s="117" t="s">
        <v>466</v>
      </c>
      <c r="C84" s="28" t="s">
        <v>157</v>
      </c>
      <c r="D84" s="30" t="s">
        <v>158</v>
      </c>
      <c r="E84" s="31">
        <v>38722</v>
      </c>
      <c r="F84" s="41">
        <v>47099823</v>
      </c>
      <c r="G84" s="38" t="s">
        <v>15</v>
      </c>
      <c r="H84" s="32" t="s">
        <v>36</v>
      </c>
      <c r="I84" s="29">
        <v>65</v>
      </c>
      <c r="J84" s="29">
        <v>85</v>
      </c>
      <c r="K84" s="48">
        <v>150</v>
      </c>
      <c r="L84" s="126">
        <v>45213</v>
      </c>
      <c r="M84" s="133">
        <f t="shared" si="4"/>
        <v>61.224489795918366</v>
      </c>
    </row>
    <row r="85" spans="1:13" ht="15.75" x14ac:dyDescent="0.25">
      <c r="A85" s="78">
        <v>15</v>
      </c>
      <c r="B85" s="118" t="s">
        <v>271</v>
      </c>
      <c r="C85" s="8" t="s">
        <v>67</v>
      </c>
      <c r="D85" s="11" t="s">
        <v>256</v>
      </c>
      <c r="E85" s="36">
        <v>35984</v>
      </c>
      <c r="F85" s="10">
        <v>41395716</v>
      </c>
      <c r="G85" s="11" t="s">
        <v>21</v>
      </c>
      <c r="H85" s="12" t="s">
        <v>36</v>
      </c>
      <c r="I85" s="9">
        <v>70</v>
      </c>
      <c r="J85" s="9">
        <v>78</v>
      </c>
      <c r="K85" s="44">
        <v>148</v>
      </c>
      <c r="L85" s="127">
        <v>45171</v>
      </c>
      <c r="M85" s="133">
        <f t="shared" si="4"/>
        <v>60.408163265306115</v>
      </c>
    </row>
    <row r="86" spans="1:13" ht="15.75" x14ac:dyDescent="0.25">
      <c r="A86" s="78">
        <v>16</v>
      </c>
      <c r="B86" s="117" t="s">
        <v>330</v>
      </c>
      <c r="C86" s="28" t="s">
        <v>91</v>
      </c>
      <c r="D86" s="30" t="s">
        <v>251</v>
      </c>
      <c r="E86" s="31">
        <v>38611</v>
      </c>
      <c r="F86" s="41">
        <v>46964032</v>
      </c>
      <c r="G86" s="38" t="s">
        <v>29</v>
      </c>
      <c r="H86" s="32" t="s">
        <v>36</v>
      </c>
      <c r="I86" s="29">
        <v>63</v>
      </c>
      <c r="J86" s="29">
        <v>82</v>
      </c>
      <c r="K86" s="48">
        <v>145</v>
      </c>
      <c r="L86" s="126">
        <v>45129</v>
      </c>
      <c r="M86" s="133">
        <f t="shared" si="4"/>
        <v>59.183673469387749</v>
      </c>
    </row>
    <row r="87" spans="1:13" ht="15.75" x14ac:dyDescent="0.25">
      <c r="A87" s="78">
        <v>17</v>
      </c>
      <c r="B87" s="118" t="s">
        <v>113</v>
      </c>
      <c r="C87" s="8" t="s">
        <v>81</v>
      </c>
      <c r="D87" s="11" t="s">
        <v>254</v>
      </c>
      <c r="E87" s="36">
        <v>39754</v>
      </c>
      <c r="F87" s="10">
        <v>48530698</v>
      </c>
      <c r="G87" s="11" t="s">
        <v>18</v>
      </c>
      <c r="H87" s="12" t="s">
        <v>36</v>
      </c>
      <c r="I87" s="9">
        <v>63</v>
      </c>
      <c r="J87" s="9">
        <v>80</v>
      </c>
      <c r="K87" s="44">
        <v>143</v>
      </c>
      <c r="L87" s="127">
        <v>45045</v>
      </c>
      <c r="M87" s="133">
        <f t="shared" si="4"/>
        <v>58.367346938775505</v>
      </c>
    </row>
    <row r="88" spans="1:13" ht="15.75" x14ac:dyDescent="0.25">
      <c r="A88" s="78">
        <v>18</v>
      </c>
      <c r="B88" s="118" t="s">
        <v>270</v>
      </c>
      <c r="C88" s="8" t="s">
        <v>19</v>
      </c>
      <c r="D88" s="11" t="s">
        <v>20</v>
      </c>
      <c r="E88" s="36">
        <v>37575</v>
      </c>
      <c r="F88" s="10">
        <v>44553380</v>
      </c>
      <c r="G88" s="11" t="s">
        <v>21</v>
      </c>
      <c r="H88" s="12" t="s">
        <v>36</v>
      </c>
      <c r="I88" s="9">
        <v>63</v>
      </c>
      <c r="J88" s="9">
        <v>78</v>
      </c>
      <c r="K88" s="44">
        <v>141</v>
      </c>
      <c r="L88" s="127">
        <v>45087</v>
      </c>
      <c r="M88" s="133">
        <f t="shared" si="4"/>
        <v>57.551020408163261</v>
      </c>
    </row>
    <row r="89" spans="1:13" ht="15.75" x14ac:dyDescent="0.25">
      <c r="A89" s="78">
        <v>19</v>
      </c>
      <c r="B89" s="118" t="s">
        <v>54</v>
      </c>
      <c r="C89" s="23" t="s">
        <v>79</v>
      </c>
      <c r="D89" s="25" t="s">
        <v>257</v>
      </c>
      <c r="E89" s="26">
        <v>39421</v>
      </c>
      <c r="F89" s="34">
        <v>48063965</v>
      </c>
      <c r="G89" s="11" t="s">
        <v>15</v>
      </c>
      <c r="H89" s="27" t="s">
        <v>36</v>
      </c>
      <c r="I89" s="24">
        <v>63</v>
      </c>
      <c r="J89" s="24">
        <v>74</v>
      </c>
      <c r="K89" s="46">
        <v>137</v>
      </c>
      <c r="L89" s="127">
        <v>45213</v>
      </c>
      <c r="M89" s="133">
        <f t="shared" si="4"/>
        <v>55.918367346938773</v>
      </c>
    </row>
    <row r="90" spans="1:13" ht="15.75" customHeight="1" x14ac:dyDescent="0.25">
      <c r="A90" s="78">
        <v>20</v>
      </c>
      <c r="B90" s="118" t="s">
        <v>161</v>
      </c>
      <c r="C90" s="23" t="s">
        <v>162</v>
      </c>
      <c r="D90" s="25" t="s">
        <v>163</v>
      </c>
      <c r="E90" s="26">
        <v>39220</v>
      </c>
      <c r="F90" s="34">
        <v>47898146</v>
      </c>
      <c r="G90" s="11" t="s">
        <v>15</v>
      </c>
      <c r="H90" s="27" t="s">
        <v>36</v>
      </c>
      <c r="I90" s="24">
        <v>60</v>
      </c>
      <c r="J90" s="24">
        <v>75</v>
      </c>
      <c r="K90" s="46">
        <v>135</v>
      </c>
      <c r="L90" s="127">
        <v>45045</v>
      </c>
      <c r="M90" s="133">
        <f t="shared" si="4"/>
        <v>55.102040816326529</v>
      </c>
    </row>
    <row r="91" spans="1:13" ht="15.75" x14ac:dyDescent="0.25">
      <c r="A91" s="78">
        <v>21</v>
      </c>
      <c r="B91" s="117" t="s">
        <v>331</v>
      </c>
      <c r="C91" s="28" t="s">
        <v>28</v>
      </c>
      <c r="D91" s="30" t="s">
        <v>127</v>
      </c>
      <c r="E91" s="31">
        <v>38666</v>
      </c>
      <c r="F91" s="41">
        <v>46395265</v>
      </c>
      <c r="G91" s="38" t="s">
        <v>29</v>
      </c>
      <c r="H91" s="32" t="s">
        <v>36</v>
      </c>
      <c r="I91" s="29">
        <v>56</v>
      </c>
      <c r="J91" s="29">
        <v>75</v>
      </c>
      <c r="K91" s="48">
        <v>131</v>
      </c>
      <c r="L91" s="126">
        <v>45129</v>
      </c>
      <c r="M91" s="133">
        <f t="shared" si="4"/>
        <v>53.469387755102034</v>
      </c>
    </row>
    <row r="92" spans="1:13" ht="15.75" x14ac:dyDescent="0.25">
      <c r="A92" s="78">
        <v>22</v>
      </c>
      <c r="B92" s="117" t="s">
        <v>165</v>
      </c>
      <c r="C92" s="28" t="s">
        <v>141</v>
      </c>
      <c r="D92" s="30" t="s">
        <v>142</v>
      </c>
      <c r="E92" s="31">
        <v>39306</v>
      </c>
      <c r="F92" s="41">
        <v>48215069</v>
      </c>
      <c r="G92" s="38" t="s">
        <v>15</v>
      </c>
      <c r="H92" s="32" t="s">
        <v>36</v>
      </c>
      <c r="I92" s="29">
        <v>58</v>
      </c>
      <c r="J92" s="29">
        <v>76</v>
      </c>
      <c r="K92" s="48">
        <v>134</v>
      </c>
      <c r="L92" s="126">
        <v>45087</v>
      </c>
      <c r="M92" s="133">
        <f t="shared" si="4"/>
        <v>54.693877551020407</v>
      </c>
    </row>
    <row r="93" spans="1:13" ht="15.75" x14ac:dyDescent="0.25">
      <c r="A93" s="78">
        <v>23</v>
      </c>
      <c r="B93" s="117" t="s">
        <v>467</v>
      </c>
      <c r="C93" s="28" t="s">
        <v>468</v>
      </c>
      <c r="D93" s="30" t="s">
        <v>127</v>
      </c>
      <c r="E93" s="31">
        <v>39317</v>
      </c>
      <c r="F93" s="41">
        <v>48118400</v>
      </c>
      <c r="G93" s="38" t="s">
        <v>15</v>
      </c>
      <c r="H93" s="32" t="s">
        <v>36</v>
      </c>
      <c r="I93" s="29">
        <v>60</v>
      </c>
      <c r="J93" s="29">
        <v>70</v>
      </c>
      <c r="K93" s="48">
        <v>130</v>
      </c>
      <c r="L93" s="126">
        <v>45206</v>
      </c>
      <c r="M93" s="133">
        <f t="shared" si="4"/>
        <v>53.061224489795912</v>
      </c>
    </row>
    <row r="94" spans="1:13" ht="15.75" x14ac:dyDescent="0.25">
      <c r="A94" s="78">
        <v>24</v>
      </c>
      <c r="B94" s="117" t="s">
        <v>273</v>
      </c>
      <c r="C94" s="28" t="s">
        <v>19</v>
      </c>
      <c r="D94" s="30" t="s">
        <v>20</v>
      </c>
      <c r="E94" s="31">
        <v>36231</v>
      </c>
      <c r="F94" s="41">
        <v>43587853</v>
      </c>
      <c r="G94" s="38" t="s">
        <v>21</v>
      </c>
      <c r="H94" s="32" t="s">
        <v>36</v>
      </c>
      <c r="I94" s="29">
        <v>60</v>
      </c>
      <c r="J94" s="29">
        <v>69</v>
      </c>
      <c r="K94" s="48">
        <v>129</v>
      </c>
      <c r="L94" s="126">
        <v>45087</v>
      </c>
      <c r="M94" s="133">
        <f t="shared" si="4"/>
        <v>52.65306122448979</v>
      </c>
    </row>
    <row r="95" spans="1:13" ht="16.5" customHeight="1" x14ac:dyDescent="0.25">
      <c r="A95" s="78">
        <v>25</v>
      </c>
      <c r="B95" s="117" t="s">
        <v>469</v>
      </c>
      <c r="C95" s="28" t="s">
        <v>470</v>
      </c>
      <c r="D95" s="30" t="s">
        <v>127</v>
      </c>
      <c r="E95" s="31">
        <v>39281</v>
      </c>
      <c r="F95" s="41">
        <v>48118210</v>
      </c>
      <c r="G95" s="38" t="s">
        <v>15</v>
      </c>
      <c r="H95" s="32" t="s">
        <v>36</v>
      </c>
      <c r="I95" s="29">
        <v>53</v>
      </c>
      <c r="J95" s="29">
        <v>68</v>
      </c>
      <c r="K95" s="48">
        <v>121</v>
      </c>
      <c r="L95" s="126">
        <v>45206</v>
      </c>
      <c r="M95" s="133">
        <f t="shared" si="4"/>
        <v>49.387755102040813</v>
      </c>
    </row>
    <row r="96" spans="1:13" ht="15.75" x14ac:dyDescent="0.25">
      <c r="A96" s="78">
        <v>26</v>
      </c>
      <c r="B96" s="117" t="s">
        <v>332</v>
      </c>
      <c r="C96" s="28" t="s">
        <v>150</v>
      </c>
      <c r="D96" s="30" t="s">
        <v>151</v>
      </c>
      <c r="E96" s="31">
        <v>39871</v>
      </c>
      <c r="F96" s="41">
        <v>49347123</v>
      </c>
      <c r="G96" s="38" t="s">
        <v>18</v>
      </c>
      <c r="H96" s="32" t="s">
        <v>36</v>
      </c>
      <c r="I96" s="29">
        <v>53</v>
      </c>
      <c r="J96" s="29">
        <v>66</v>
      </c>
      <c r="K96" s="48">
        <v>119</v>
      </c>
      <c r="L96" s="126">
        <v>45185</v>
      </c>
      <c r="M96" s="133">
        <f t="shared" si="4"/>
        <v>48.571428571428569</v>
      </c>
    </row>
    <row r="97" spans="1:13" ht="15.75" x14ac:dyDescent="0.25">
      <c r="A97" s="78">
        <v>27</v>
      </c>
      <c r="B97" s="117" t="s">
        <v>333</v>
      </c>
      <c r="C97" s="28" t="s">
        <v>98</v>
      </c>
      <c r="D97" s="30" t="s">
        <v>258</v>
      </c>
      <c r="E97" s="31">
        <v>39054</v>
      </c>
      <c r="F97" s="41">
        <v>94872991</v>
      </c>
      <c r="G97" s="38" t="s">
        <v>15</v>
      </c>
      <c r="H97" s="32" t="s">
        <v>36</v>
      </c>
      <c r="I97" s="29">
        <v>50</v>
      </c>
      <c r="J97" s="29">
        <v>61</v>
      </c>
      <c r="K97" s="48">
        <v>111</v>
      </c>
      <c r="L97" s="126">
        <v>45129</v>
      </c>
      <c r="M97" s="133">
        <f t="shared" si="4"/>
        <v>45.306122448979586</v>
      </c>
    </row>
    <row r="98" spans="1:13" ht="15.75" x14ac:dyDescent="0.25">
      <c r="A98" s="78">
        <v>28</v>
      </c>
      <c r="B98" s="117" t="s">
        <v>274</v>
      </c>
      <c r="C98" s="28" t="s">
        <v>81</v>
      </c>
      <c r="D98" s="30" t="s">
        <v>275</v>
      </c>
      <c r="E98" s="31">
        <v>39342</v>
      </c>
      <c r="F98" s="41">
        <v>48319036</v>
      </c>
      <c r="G98" s="38" t="s">
        <v>15</v>
      </c>
      <c r="H98" s="32" t="s">
        <v>36</v>
      </c>
      <c r="I98" s="29">
        <v>45</v>
      </c>
      <c r="J98" s="29">
        <v>58</v>
      </c>
      <c r="K98" s="48">
        <v>103</v>
      </c>
      <c r="L98" s="126">
        <v>45213</v>
      </c>
      <c r="M98" s="133">
        <f t="shared" si="4"/>
        <v>42.04081632653061</v>
      </c>
    </row>
    <row r="99" spans="1:13" ht="16.5" customHeight="1" thickBot="1" x14ac:dyDescent="0.3">
      <c r="A99" s="108">
        <v>29</v>
      </c>
      <c r="B99" s="121" t="s">
        <v>153</v>
      </c>
      <c r="C99" s="163" t="s">
        <v>154</v>
      </c>
      <c r="D99" s="164" t="s">
        <v>155</v>
      </c>
      <c r="E99" s="165">
        <v>38867</v>
      </c>
      <c r="F99" s="166">
        <v>47400442</v>
      </c>
      <c r="G99" s="77" t="s">
        <v>15</v>
      </c>
      <c r="H99" s="167" t="s">
        <v>36</v>
      </c>
      <c r="I99" s="168">
        <v>40</v>
      </c>
      <c r="J99" s="168">
        <v>51</v>
      </c>
      <c r="K99" s="169">
        <v>91</v>
      </c>
      <c r="L99" s="130">
        <v>45129</v>
      </c>
      <c r="M99" s="154">
        <f t="shared" si="4"/>
        <v>37.142857142857139</v>
      </c>
    </row>
    <row r="100" spans="1:13" ht="16.5" customHeight="1" x14ac:dyDescent="0.25">
      <c r="A100" s="1">
        <v>1</v>
      </c>
      <c r="B100" s="120" t="s">
        <v>276</v>
      </c>
      <c r="C100" s="18" t="s">
        <v>24</v>
      </c>
      <c r="D100" s="20" t="s">
        <v>256</v>
      </c>
      <c r="E100" s="21">
        <v>33717</v>
      </c>
      <c r="F100" s="40">
        <v>36741862</v>
      </c>
      <c r="G100" s="4" t="s">
        <v>21</v>
      </c>
      <c r="H100" s="22" t="s">
        <v>44</v>
      </c>
      <c r="I100" s="19">
        <v>95</v>
      </c>
      <c r="J100" s="19">
        <v>115</v>
      </c>
      <c r="K100" s="45">
        <v>210</v>
      </c>
      <c r="L100" s="129">
        <v>45171</v>
      </c>
      <c r="M100" s="132">
        <f t="shared" ref="M100:M123" si="5">(K100/2.61)</f>
        <v>80.459770114942529</v>
      </c>
    </row>
    <row r="101" spans="1:13" ht="16.5" customHeight="1" x14ac:dyDescent="0.25">
      <c r="A101" s="78">
        <v>2</v>
      </c>
      <c r="B101" s="117" t="s">
        <v>156</v>
      </c>
      <c r="C101" s="28" t="s">
        <v>73</v>
      </c>
      <c r="D101" s="30" t="s">
        <v>247</v>
      </c>
      <c r="E101" s="31">
        <v>35377</v>
      </c>
      <c r="F101" s="41">
        <v>40037408</v>
      </c>
      <c r="G101" s="38" t="s">
        <v>21</v>
      </c>
      <c r="H101" s="32" t="s">
        <v>44</v>
      </c>
      <c r="I101" s="29">
        <v>88</v>
      </c>
      <c r="J101" s="29">
        <v>110</v>
      </c>
      <c r="K101" s="48">
        <v>198</v>
      </c>
      <c r="L101" s="126">
        <v>45213</v>
      </c>
      <c r="M101" s="133">
        <f>(K101/2.61)</f>
        <v>75.862068965517238</v>
      </c>
    </row>
    <row r="102" spans="1:13" ht="15.75" x14ac:dyDescent="0.25">
      <c r="A102" s="78">
        <v>3</v>
      </c>
      <c r="B102" s="117" t="s">
        <v>252</v>
      </c>
      <c r="C102" s="28" t="s">
        <v>19</v>
      </c>
      <c r="D102" s="30" t="s">
        <v>20</v>
      </c>
      <c r="E102" s="31">
        <v>36642</v>
      </c>
      <c r="F102" s="41">
        <v>42565643</v>
      </c>
      <c r="G102" s="38" t="s">
        <v>21</v>
      </c>
      <c r="H102" s="32" t="s">
        <v>44</v>
      </c>
      <c r="I102" s="29">
        <v>84</v>
      </c>
      <c r="J102" s="29">
        <v>113</v>
      </c>
      <c r="K102" s="48">
        <v>197</v>
      </c>
      <c r="L102" s="126">
        <v>45117</v>
      </c>
      <c r="M102" s="133">
        <f t="shared" si="5"/>
        <v>75.47892720306514</v>
      </c>
    </row>
    <row r="103" spans="1:13" ht="15.75" x14ac:dyDescent="0.25">
      <c r="A103" s="78">
        <v>4</v>
      </c>
      <c r="B103" s="117" t="s">
        <v>55</v>
      </c>
      <c r="C103" s="83" t="s">
        <v>71</v>
      </c>
      <c r="D103" s="38" t="s">
        <v>30</v>
      </c>
      <c r="E103" s="95">
        <v>38101</v>
      </c>
      <c r="F103" s="52">
        <v>45939705</v>
      </c>
      <c r="G103" s="38" t="s">
        <v>29</v>
      </c>
      <c r="H103" s="85" t="s">
        <v>44</v>
      </c>
      <c r="I103" s="47">
        <v>84</v>
      </c>
      <c r="J103" s="47">
        <v>107</v>
      </c>
      <c r="K103" s="53">
        <v>191</v>
      </c>
      <c r="L103" s="126">
        <v>45213</v>
      </c>
      <c r="M103" s="133">
        <f t="shared" si="5"/>
        <v>73.180076628352495</v>
      </c>
    </row>
    <row r="104" spans="1:13" ht="15.75" x14ac:dyDescent="0.25">
      <c r="A104" s="78">
        <v>5</v>
      </c>
      <c r="B104" s="117" t="s">
        <v>242</v>
      </c>
      <c r="C104" s="83" t="s">
        <v>75</v>
      </c>
      <c r="D104" s="38" t="s">
        <v>254</v>
      </c>
      <c r="E104" s="95">
        <v>37396</v>
      </c>
      <c r="F104" s="52">
        <v>43948292</v>
      </c>
      <c r="G104" s="38" t="s">
        <v>21</v>
      </c>
      <c r="H104" s="85" t="s">
        <v>44</v>
      </c>
      <c r="I104" s="47">
        <v>81</v>
      </c>
      <c r="J104" s="47">
        <v>104</v>
      </c>
      <c r="K104" s="53">
        <v>184</v>
      </c>
      <c r="L104" s="126">
        <v>45213</v>
      </c>
      <c r="M104" s="133">
        <f t="shared" si="5"/>
        <v>70.498084291187737</v>
      </c>
    </row>
    <row r="105" spans="1:13" ht="15.75" x14ac:dyDescent="0.25">
      <c r="A105" s="78">
        <v>6</v>
      </c>
      <c r="B105" s="117" t="s">
        <v>277</v>
      </c>
      <c r="C105" s="83" t="s">
        <v>19</v>
      </c>
      <c r="D105" s="38" t="s">
        <v>20</v>
      </c>
      <c r="E105" s="95">
        <v>32102</v>
      </c>
      <c r="F105" s="52">
        <v>33373183</v>
      </c>
      <c r="G105" s="38" t="s">
        <v>21</v>
      </c>
      <c r="H105" s="85" t="s">
        <v>44</v>
      </c>
      <c r="I105" s="47">
        <v>75</v>
      </c>
      <c r="J105" s="47">
        <v>92</v>
      </c>
      <c r="K105" s="53">
        <v>167</v>
      </c>
      <c r="L105" s="126">
        <v>45129</v>
      </c>
      <c r="M105" s="133">
        <f t="shared" si="5"/>
        <v>63.984674329501921</v>
      </c>
    </row>
    <row r="106" spans="1:13" ht="15.75" x14ac:dyDescent="0.25">
      <c r="A106" s="78">
        <v>7</v>
      </c>
      <c r="B106" s="118" t="s">
        <v>164</v>
      </c>
      <c r="C106" s="8" t="s">
        <v>123</v>
      </c>
      <c r="D106" s="11" t="s">
        <v>124</v>
      </c>
      <c r="E106" s="16">
        <v>38019</v>
      </c>
      <c r="F106" s="10">
        <v>45616623</v>
      </c>
      <c r="G106" s="11" t="s">
        <v>29</v>
      </c>
      <c r="H106" s="12" t="s">
        <v>44</v>
      </c>
      <c r="I106" s="9">
        <v>75</v>
      </c>
      <c r="J106" s="9">
        <v>87</v>
      </c>
      <c r="K106" s="44">
        <v>162</v>
      </c>
      <c r="L106" s="181">
        <v>45045</v>
      </c>
      <c r="M106" s="133">
        <f t="shared" si="5"/>
        <v>62.068965517241381</v>
      </c>
    </row>
    <row r="107" spans="1:13" ht="15.75" x14ac:dyDescent="0.25">
      <c r="A107" s="78">
        <v>8</v>
      </c>
      <c r="B107" s="118" t="s">
        <v>471</v>
      </c>
      <c r="C107" s="8" t="s">
        <v>71</v>
      </c>
      <c r="D107" s="11" t="s">
        <v>83</v>
      </c>
      <c r="E107" s="16">
        <v>39685</v>
      </c>
      <c r="F107" s="10">
        <v>48787421</v>
      </c>
      <c r="G107" s="11" t="s">
        <v>18</v>
      </c>
      <c r="H107" s="12" t="s">
        <v>44</v>
      </c>
      <c r="I107" s="9">
        <v>71</v>
      </c>
      <c r="J107" s="9">
        <v>90</v>
      </c>
      <c r="K107" s="44">
        <v>161</v>
      </c>
      <c r="L107" s="181">
        <v>45171</v>
      </c>
      <c r="M107" s="133">
        <f t="shared" si="5"/>
        <v>61.685823754789276</v>
      </c>
    </row>
    <row r="108" spans="1:13" ht="15.75" x14ac:dyDescent="0.25">
      <c r="A108" s="78">
        <v>9</v>
      </c>
      <c r="B108" s="118" t="s">
        <v>334</v>
      </c>
      <c r="C108" s="8" t="s">
        <v>157</v>
      </c>
      <c r="D108" s="11" t="s">
        <v>158</v>
      </c>
      <c r="E108" s="16">
        <v>38980</v>
      </c>
      <c r="F108" s="10">
        <v>47525814</v>
      </c>
      <c r="G108" s="11" t="s">
        <v>15</v>
      </c>
      <c r="H108" s="12" t="s">
        <v>44</v>
      </c>
      <c r="I108" s="9">
        <v>70</v>
      </c>
      <c r="J108" s="9">
        <v>90</v>
      </c>
      <c r="K108" s="44">
        <v>160</v>
      </c>
      <c r="L108" s="181">
        <v>45129</v>
      </c>
      <c r="M108" s="133">
        <f t="shared" si="5"/>
        <v>61.30268199233717</v>
      </c>
    </row>
    <row r="109" spans="1:13" ht="15.75" x14ac:dyDescent="0.25">
      <c r="A109" s="78">
        <v>10</v>
      </c>
      <c r="B109" s="118" t="s">
        <v>278</v>
      </c>
      <c r="C109" s="8" t="s">
        <v>109</v>
      </c>
      <c r="D109" s="11" t="s">
        <v>139</v>
      </c>
      <c r="E109" s="16">
        <v>38558</v>
      </c>
      <c r="F109" s="10">
        <v>47013303</v>
      </c>
      <c r="G109" s="11" t="s">
        <v>29</v>
      </c>
      <c r="H109" s="12" t="s">
        <v>44</v>
      </c>
      <c r="I109" s="9">
        <v>65</v>
      </c>
      <c r="J109" s="9">
        <v>90</v>
      </c>
      <c r="K109" s="44">
        <v>155</v>
      </c>
      <c r="L109" s="181">
        <v>45087</v>
      </c>
      <c r="M109" s="133">
        <f t="shared" si="5"/>
        <v>59.38697318007663</v>
      </c>
    </row>
    <row r="110" spans="1:13" ht="15.75" x14ac:dyDescent="0.25">
      <c r="A110" s="78">
        <v>11</v>
      </c>
      <c r="B110" s="118" t="s">
        <v>335</v>
      </c>
      <c r="C110" s="8" t="s">
        <v>336</v>
      </c>
      <c r="D110" s="11" t="s">
        <v>327</v>
      </c>
      <c r="E110" s="16">
        <v>36192</v>
      </c>
      <c r="F110" s="10">
        <v>41679762</v>
      </c>
      <c r="G110" s="11" t="s">
        <v>21</v>
      </c>
      <c r="H110" s="12" t="s">
        <v>44</v>
      </c>
      <c r="I110" s="9">
        <v>70</v>
      </c>
      <c r="J110" s="9">
        <v>83</v>
      </c>
      <c r="K110" s="44">
        <v>153</v>
      </c>
      <c r="L110" s="181">
        <v>45171</v>
      </c>
      <c r="M110" s="133">
        <f t="shared" si="5"/>
        <v>58.62068965517242</v>
      </c>
    </row>
    <row r="111" spans="1:13" ht="15.75" x14ac:dyDescent="0.25">
      <c r="A111" s="78">
        <v>12</v>
      </c>
      <c r="B111" s="118" t="s">
        <v>279</v>
      </c>
      <c r="C111" s="8" t="s">
        <v>280</v>
      </c>
      <c r="D111" s="11" t="s">
        <v>256</v>
      </c>
      <c r="E111" s="16">
        <v>33372</v>
      </c>
      <c r="F111" s="10">
        <v>35993611</v>
      </c>
      <c r="G111" s="11" t="s">
        <v>21</v>
      </c>
      <c r="H111" s="12" t="s">
        <v>44</v>
      </c>
      <c r="I111" s="9">
        <v>69</v>
      </c>
      <c r="J111" s="9">
        <v>84</v>
      </c>
      <c r="K111" s="44">
        <v>153</v>
      </c>
      <c r="L111" s="181">
        <v>45213</v>
      </c>
      <c r="M111" s="133">
        <f t="shared" si="5"/>
        <v>58.62068965517242</v>
      </c>
    </row>
    <row r="112" spans="1:13" ht="15.75" customHeight="1" x14ac:dyDescent="0.25">
      <c r="A112" s="78">
        <v>13</v>
      </c>
      <c r="B112" s="118" t="s">
        <v>414</v>
      </c>
      <c r="C112" s="8" t="s">
        <v>91</v>
      </c>
      <c r="D112" s="11" t="s">
        <v>251</v>
      </c>
      <c r="E112" s="16">
        <v>38759</v>
      </c>
      <c r="F112" s="10">
        <v>47224631</v>
      </c>
      <c r="G112" s="11" t="s">
        <v>15</v>
      </c>
      <c r="H112" s="12" t="s">
        <v>44</v>
      </c>
      <c r="I112" s="9">
        <v>72</v>
      </c>
      <c r="J112" s="9">
        <v>79</v>
      </c>
      <c r="K112" s="44">
        <v>151</v>
      </c>
      <c r="L112" s="181">
        <v>45213</v>
      </c>
      <c r="M112" s="133">
        <f t="shared" si="5"/>
        <v>57.854406130268202</v>
      </c>
    </row>
    <row r="113" spans="1:13" ht="15.75" x14ac:dyDescent="0.25">
      <c r="A113" s="78">
        <v>14</v>
      </c>
      <c r="B113" s="118" t="s">
        <v>415</v>
      </c>
      <c r="C113" s="8" t="s">
        <v>19</v>
      </c>
      <c r="D113" s="11" t="s">
        <v>20</v>
      </c>
      <c r="E113" s="16">
        <v>37575</v>
      </c>
      <c r="F113" s="10">
        <v>44553380</v>
      </c>
      <c r="G113" s="11" t="s">
        <v>21</v>
      </c>
      <c r="H113" s="12" t="s">
        <v>44</v>
      </c>
      <c r="I113" s="9">
        <v>63</v>
      </c>
      <c r="J113" s="9">
        <v>78</v>
      </c>
      <c r="K113" s="44">
        <v>141</v>
      </c>
      <c r="L113" s="181">
        <v>45171</v>
      </c>
      <c r="M113" s="133">
        <f t="shared" si="5"/>
        <v>54.022988505747129</v>
      </c>
    </row>
    <row r="114" spans="1:13" ht="15.75" x14ac:dyDescent="0.25">
      <c r="A114" s="78">
        <v>15</v>
      </c>
      <c r="B114" s="118" t="s">
        <v>272</v>
      </c>
      <c r="C114" s="8" t="s">
        <v>141</v>
      </c>
      <c r="D114" s="11" t="s">
        <v>142</v>
      </c>
      <c r="E114" s="16">
        <v>39308</v>
      </c>
      <c r="F114" s="10">
        <v>48215071</v>
      </c>
      <c r="G114" s="11" t="s">
        <v>15</v>
      </c>
      <c r="H114" s="12" t="s">
        <v>44</v>
      </c>
      <c r="I114" s="9">
        <v>60</v>
      </c>
      <c r="J114" s="9">
        <v>80</v>
      </c>
      <c r="K114" s="44">
        <v>140</v>
      </c>
      <c r="L114" s="181">
        <v>45171</v>
      </c>
      <c r="M114" s="133">
        <f t="shared" si="5"/>
        <v>53.639846743295024</v>
      </c>
    </row>
    <row r="115" spans="1:13" ht="15.75" x14ac:dyDescent="0.25">
      <c r="A115" s="78">
        <v>16</v>
      </c>
      <c r="B115" s="118" t="s">
        <v>337</v>
      </c>
      <c r="C115" s="8" t="s">
        <v>19</v>
      </c>
      <c r="D115" s="11" t="s">
        <v>20</v>
      </c>
      <c r="E115" s="16">
        <v>36231</v>
      </c>
      <c r="F115" s="10">
        <v>43587853</v>
      </c>
      <c r="G115" s="11" t="s">
        <v>21</v>
      </c>
      <c r="H115" s="12" t="s">
        <v>44</v>
      </c>
      <c r="I115" s="9">
        <v>60</v>
      </c>
      <c r="J115" s="9">
        <v>69</v>
      </c>
      <c r="K115" s="44">
        <v>129</v>
      </c>
      <c r="L115" s="127">
        <v>45129</v>
      </c>
      <c r="M115" s="133">
        <f t="shared" si="5"/>
        <v>49.425287356321839</v>
      </c>
    </row>
    <row r="116" spans="1:13" ht="15.75" x14ac:dyDescent="0.25">
      <c r="A116" s="78">
        <v>17</v>
      </c>
      <c r="B116" s="118" t="s">
        <v>416</v>
      </c>
      <c r="C116" s="8" t="s">
        <v>102</v>
      </c>
      <c r="D116" s="11" t="s">
        <v>104</v>
      </c>
      <c r="E116" s="16">
        <v>39829</v>
      </c>
      <c r="F116" s="10">
        <v>49110364</v>
      </c>
      <c r="G116" s="11" t="s">
        <v>18</v>
      </c>
      <c r="H116" s="12" t="s">
        <v>44</v>
      </c>
      <c r="I116" s="9">
        <v>53</v>
      </c>
      <c r="J116" s="9">
        <v>75</v>
      </c>
      <c r="K116" s="44">
        <v>128</v>
      </c>
      <c r="L116" s="127">
        <v>45171</v>
      </c>
      <c r="M116" s="133">
        <f t="shared" si="5"/>
        <v>49.042145593869733</v>
      </c>
    </row>
    <row r="117" spans="1:13" ht="15.75" x14ac:dyDescent="0.25">
      <c r="A117" s="78">
        <v>18</v>
      </c>
      <c r="B117" s="118" t="s">
        <v>281</v>
      </c>
      <c r="C117" s="8" t="s">
        <v>109</v>
      </c>
      <c r="D117" s="11" t="s">
        <v>139</v>
      </c>
      <c r="E117" s="16">
        <v>38812</v>
      </c>
      <c r="F117" s="10">
        <v>47261404</v>
      </c>
      <c r="G117" s="11" t="s">
        <v>15</v>
      </c>
      <c r="H117" s="12" t="s">
        <v>44</v>
      </c>
      <c r="I117" s="9">
        <v>53</v>
      </c>
      <c r="J117" s="9">
        <v>65</v>
      </c>
      <c r="K117" s="44">
        <v>118</v>
      </c>
      <c r="L117" s="127">
        <v>45129</v>
      </c>
      <c r="M117" s="133">
        <f t="shared" si="5"/>
        <v>45.21072796934866</v>
      </c>
    </row>
    <row r="118" spans="1:13" ht="15.75" x14ac:dyDescent="0.25">
      <c r="A118" s="78">
        <v>19</v>
      </c>
      <c r="B118" s="118" t="s">
        <v>472</v>
      </c>
      <c r="C118" s="8" t="s">
        <v>81</v>
      </c>
      <c r="D118" s="11" t="s">
        <v>275</v>
      </c>
      <c r="E118" s="16">
        <v>39785</v>
      </c>
      <c r="F118" s="10">
        <v>49218170</v>
      </c>
      <c r="G118" s="11" t="s">
        <v>18</v>
      </c>
      <c r="H118" s="12" t="s">
        <v>44</v>
      </c>
      <c r="I118" s="9">
        <v>53</v>
      </c>
      <c r="J118" s="9">
        <v>70</v>
      </c>
      <c r="K118" s="44">
        <v>123</v>
      </c>
      <c r="L118" s="127">
        <v>45213</v>
      </c>
      <c r="M118" s="133">
        <f t="shared" si="5"/>
        <v>47.1264367816092</v>
      </c>
    </row>
    <row r="119" spans="1:13" ht="15.75" x14ac:dyDescent="0.25">
      <c r="A119" s="78">
        <v>20</v>
      </c>
      <c r="B119" s="118" t="s">
        <v>338</v>
      </c>
      <c r="C119" s="8" t="s">
        <v>98</v>
      </c>
      <c r="D119" s="11" t="s">
        <v>258</v>
      </c>
      <c r="E119" s="16">
        <v>39112</v>
      </c>
      <c r="F119" s="10">
        <v>47755197</v>
      </c>
      <c r="G119" s="11" t="s">
        <v>15</v>
      </c>
      <c r="H119" s="12" t="s">
        <v>44</v>
      </c>
      <c r="I119" s="9">
        <v>52</v>
      </c>
      <c r="J119" s="9">
        <v>68</v>
      </c>
      <c r="K119" s="44">
        <v>120</v>
      </c>
      <c r="L119" s="127">
        <v>45215</v>
      </c>
      <c r="M119" s="133">
        <f t="shared" si="5"/>
        <v>45.977011494252878</v>
      </c>
    </row>
    <row r="120" spans="1:13" ht="15.75" customHeight="1" x14ac:dyDescent="0.25">
      <c r="A120" s="78">
        <v>21</v>
      </c>
      <c r="B120" s="118" t="s">
        <v>101</v>
      </c>
      <c r="C120" s="8" t="s">
        <v>102</v>
      </c>
      <c r="D120" s="11" t="s">
        <v>104</v>
      </c>
      <c r="E120" s="16">
        <v>40294</v>
      </c>
      <c r="F120" s="10">
        <v>49633668</v>
      </c>
      <c r="G120" s="11" t="s">
        <v>18</v>
      </c>
      <c r="H120" s="12" t="s">
        <v>44</v>
      </c>
      <c r="I120" s="9">
        <v>51</v>
      </c>
      <c r="J120" s="9">
        <v>65</v>
      </c>
      <c r="K120" s="44">
        <v>116</v>
      </c>
      <c r="L120" s="127">
        <v>45215</v>
      </c>
      <c r="M120" s="133">
        <f>(K120/2.61)</f>
        <v>44.44444444444445</v>
      </c>
    </row>
    <row r="121" spans="1:13" ht="15.75" x14ac:dyDescent="0.25">
      <c r="A121" s="78">
        <v>22</v>
      </c>
      <c r="B121" s="118" t="s">
        <v>417</v>
      </c>
      <c r="C121" s="8" t="s">
        <v>98</v>
      </c>
      <c r="D121" s="11" t="s">
        <v>258</v>
      </c>
      <c r="E121" s="16">
        <v>39054</v>
      </c>
      <c r="F121" s="10">
        <v>94872991</v>
      </c>
      <c r="G121" s="11" t="s">
        <v>15</v>
      </c>
      <c r="H121" s="12" t="s">
        <v>44</v>
      </c>
      <c r="I121" s="9">
        <v>50</v>
      </c>
      <c r="J121" s="9">
        <v>65</v>
      </c>
      <c r="K121" s="44">
        <v>115</v>
      </c>
      <c r="L121" s="127">
        <v>45215</v>
      </c>
      <c r="M121" s="133">
        <f t="shared" si="5"/>
        <v>44.061302681992338</v>
      </c>
    </row>
    <row r="122" spans="1:13" ht="15.75" x14ac:dyDescent="0.25">
      <c r="A122" s="78">
        <v>23</v>
      </c>
      <c r="B122" s="118" t="s">
        <v>473</v>
      </c>
      <c r="C122" s="8" t="s">
        <v>418</v>
      </c>
      <c r="D122" s="11" t="s">
        <v>324</v>
      </c>
      <c r="E122" s="16">
        <v>39169</v>
      </c>
      <c r="F122" s="10">
        <v>47799608</v>
      </c>
      <c r="G122" s="11" t="s">
        <v>15</v>
      </c>
      <c r="H122" s="12" t="s">
        <v>44</v>
      </c>
      <c r="I122" s="9">
        <v>47</v>
      </c>
      <c r="J122" s="9">
        <v>65</v>
      </c>
      <c r="K122" s="44">
        <v>112</v>
      </c>
      <c r="L122" s="127">
        <v>45178</v>
      </c>
      <c r="M122" s="133">
        <f t="shared" si="5"/>
        <v>42.911877394636015</v>
      </c>
    </row>
    <row r="123" spans="1:13" ht="16.5" thickBot="1" x14ac:dyDescent="0.3">
      <c r="A123" s="76">
        <v>24</v>
      </c>
      <c r="B123" s="121" t="s">
        <v>282</v>
      </c>
      <c r="C123" s="98" t="s">
        <v>283</v>
      </c>
      <c r="D123" s="77" t="s">
        <v>256</v>
      </c>
      <c r="E123" s="99">
        <v>38395</v>
      </c>
      <c r="F123" s="100">
        <v>46212036</v>
      </c>
      <c r="G123" s="77" t="s">
        <v>29</v>
      </c>
      <c r="H123" s="101" t="s">
        <v>44</v>
      </c>
      <c r="I123" s="102">
        <v>47</v>
      </c>
      <c r="J123" s="102">
        <v>60</v>
      </c>
      <c r="K123" s="103">
        <v>107</v>
      </c>
      <c r="L123" s="130">
        <v>45129</v>
      </c>
      <c r="M123" s="155">
        <f t="shared" si="5"/>
        <v>40.996168582375482</v>
      </c>
    </row>
    <row r="124" spans="1:13" ht="15.75" x14ac:dyDescent="0.25">
      <c r="A124" s="1">
        <v>1</v>
      </c>
      <c r="B124" s="120" t="s">
        <v>314</v>
      </c>
      <c r="C124" s="2" t="s">
        <v>19</v>
      </c>
      <c r="D124" s="4" t="s">
        <v>20</v>
      </c>
      <c r="E124" s="39">
        <v>36642</v>
      </c>
      <c r="F124" s="5">
        <v>42565643</v>
      </c>
      <c r="G124" s="4" t="s">
        <v>21</v>
      </c>
      <c r="H124" s="75" t="s">
        <v>39</v>
      </c>
      <c r="I124" s="68">
        <v>90</v>
      </c>
      <c r="J124" s="68">
        <v>110</v>
      </c>
      <c r="K124" s="69">
        <v>200</v>
      </c>
      <c r="L124" s="129">
        <v>45016</v>
      </c>
      <c r="M124" s="132">
        <f>(K124/2.72)</f>
        <v>73.529411764705884</v>
      </c>
    </row>
    <row r="125" spans="1:13" ht="15.75" x14ac:dyDescent="0.25">
      <c r="A125" s="78">
        <v>2</v>
      </c>
      <c r="B125" s="117" t="s">
        <v>420</v>
      </c>
      <c r="C125" s="83" t="s">
        <v>75</v>
      </c>
      <c r="D125" s="38" t="s">
        <v>254</v>
      </c>
      <c r="E125" s="84">
        <v>37396</v>
      </c>
      <c r="F125" s="52">
        <v>43948292</v>
      </c>
      <c r="G125" s="38" t="s">
        <v>21</v>
      </c>
      <c r="H125" s="86" t="s">
        <v>39</v>
      </c>
      <c r="I125" s="66">
        <v>85</v>
      </c>
      <c r="J125" s="66">
        <v>105</v>
      </c>
      <c r="K125" s="67">
        <v>190</v>
      </c>
      <c r="L125" s="126">
        <v>45129</v>
      </c>
      <c r="M125" s="133">
        <f t="shared" ref="M125:M135" si="6">(K125/2.72)</f>
        <v>69.85294117647058</v>
      </c>
    </row>
    <row r="126" spans="1:13" ht="15.75" x14ac:dyDescent="0.25">
      <c r="A126" s="78">
        <v>3</v>
      </c>
      <c r="B126" s="117" t="s">
        <v>56</v>
      </c>
      <c r="C126" s="28" t="s">
        <v>42</v>
      </c>
      <c r="D126" s="30" t="s">
        <v>70</v>
      </c>
      <c r="E126" s="31">
        <v>39138</v>
      </c>
      <c r="F126" s="41">
        <v>47761660</v>
      </c>
      <c r="G126" s="38" t="s">
        <v>15</v>
      </c>
      <c r="H126" s="32" t="s">
        <v>39</v>
      </c>
      <c r="I126" s="47">
        <v>75</v>
      </c>
      <c r="J126" s="47">
        <v>90</v>
      </c>
      <c r="K126" s="53">
        <v>165</v>
      </c>
      <c r="L126" s="126">
        <v>44996</v>
      </c>
      <c r="M126" s="133">
        <f t="shared" si="6"/>
        <v>60.661764705882348</v>
      </c>
    </row>
    <row r="127" spans="1:13" ht="15.75" x14ac:dyDescent="0.25">
      <c r="A127" s="108">
        <v>4</v>
      </c>
      <c r="B127" s="118" t="s">
        <v>339</v>
      </c>
      <c r="C127" s="23" t="s">
        <v>25</v>
      </c>
      <c r="D127" s="25" t="s">
        <v>256</v>
      </c>
      <c r="E127" s="26">
        <v>33460</v>
      </c>
      <c r="F127" s="34">
        <v>36468457</v>
      </c>
      <c r="G127" s="11" t="s">
        <v>21</v>
      </c>
      <c r="H127" s="27" t="s">
        <v>39</v>
      </c>
      <c r="I127" s="24">
        <v>70</v>
      </c>
      <c r="J127" s="24">
        <v>88</v>
      </c>
      <c r="K127" s="46">
        <v>158</v>
      </c>
      <c r="L127" s="127">
        <v>45171</v>
      </c>
      <c r="M127" s="133">
        <f t="shared" si="6"/>
        <v>58.088235294117645</v>
      </c>
    </row>
    <row r="128" spans="1:13" ht="15.75" x14ac:dyDescent="0.25">
      <c r="A128" s="78">
        <v>5</v>
      </c>
      <c r="B128" s="118" t="s">
        <v>474</v>
      </c>
      <c r="C128" s="23" t="s">
        <v>336</v>
      </c>
      <c r="D128" s="25" t="s">
        <v>327</v>
      </c>
      <c r="E128" s="26">
        <v>36192</v>
      </c>
      <c r="F128" s="34">
        <v>41679762</v>
      </c>
      <c r="G128" s="11" t="s">
        <v>21</v>
      </c>
      <c r="H128" s="27" t="s">
        <v>39</v>
      </c>
      <c r="I128" s="24">
        <v>70</v>
      </c>
      <c r="J128" s="24">
        <v>87</v>
      </c>
      <c r="K128" s="46">
        <v>157</v>
      </c>
      <c r="L128" s="127">
        <v>45221</v>
      </c>
      <c r="M128" s="133">
        <f t="shared" si="6"/>
        <v>57.720588235294116</v>
      </c>
    </row>
    <row r="129" spans="1:13" ht="15.75" x14ac:dyDescent="0.25">
      <c r="A129" s="78">
        <v>6</v>
      </c>
      <c r="B129" s="118" t="s">
        <v>57</v>
      </c>
      <c r="C129" s="23" t="s">
        <v>79</v>
      </c>
      <c r="D129" s="25" t="s">
        <v>257</v>
      </c>
      <c r="E129" s="26">
        <v>39312</v>
      </c>
      <c r="F129" s="34">
        <v>47923058</v>
      </c>
      <c r="G129" s="11" t="s">
        <v>15</v>
      </c>
      <c r="H129" s="27" t="s">
        <v>39</v>
      </c>
      <c r="I129" s="24">
        <v>65</v>
      </c>
      <c r="J129" s="24">
        <v>87</v>
      </c>
      <c r="K129" s="46">
        <v>152</v>
      </c>
      <c r="L129" s="127">
        <v>45045</v>
      </c>
      <c r="M129" s="133">
        <f t="shared" si="6"/>
        <v>55.882352941176464</v>
      </c>
    </row>
    <row r="130" spans="1:13" ht="15.75" customHeight="1" x14ac:dyDescent="0.25">
      <c r="A130" s="108">
        <v>7</v>
      </c>
      <c r="B130" s="118" t="s">
        <v>16</v>
      </c>
      <c r="C130" s="8" t="s">
        <v>14</v>
      </c>
      <c r="D130" s="11" t="s">
        <v>249</v>
      </c>
      <c r="E130" s="36">
        <v>39366</v>
      </c>
      <c r="F130" s="10">
        <v>48310548</v>
      </c>
      <c r="G130" s="11" t="s">
        <v>15</v>
      </c>
      <c r="H130" s="12" t="s">
        <v>39</v>
      </c>
      <c r="I130" s="13">
        <v>68</v>
      </c>
      <c r="J130" s="13">
        <v>83</v>
      </c>
      <c r="K130" s="43">
        <v>151</v>
      </c>
      <c r="L130" s="127">
        <v>45171</v>
      </c>
      <c r="M130" s="133">
        <f t="shared" si="6"/>
        <v>55.514705882352935</v>
      </c>
    </row>
    <row r="131" spans="1:13" ht="15.75" customHeight="1" x14ac:dyDescent="0.25">
      <c r="A131" s="78">
        <v>8</v>
      </c>
      <c r="B131" s="118" t="s">
        <v>166</v>
      </c>
      <c r="C131" s="23" t="s">
        <v>25</v>
      </c>
      <c r="D131" s="25" t="s">
        <v>256</v>
      </c>
      <c r="E131" s="26">
        <v>33946</v>
      </c>
      <c r="F131" s="34">
        <v>35951599</v>
      </c>
      <c r="G131" s="11" t="s">
        <v>21</v>
      </c>
      <c r="H131" s="27" t="s">
        <v>39</v>
      </c>
      <c r="I131" s="24">
        <v>64</v>
      </c>
      <c r="J131" s="24">
        <v>83</v>
      </c>
      <c r="K131" s="46">
        <v>147</v>
      </c>
      <c r="L131" s="127">
        <v>45087</v>
      </c>
      <c r="M131" s="133">
        <f t="shared" si="6"/>
        <v>54.044117647058819</v>
      </c>
    </row>
    <row r="132" spans="1:13" ht="15.75" x14ac:dyDescent="0.25">
      <c r="A132" s="78">
        <v>9</v>
      </c>
      <c r="B132" s="118" t="s">
        <v>169</v>
      </c>
      <c r="C132" s="23" t="s">
        <v>141</v>
      </c>
      <c r="D132" s="25" t="s">
        <v>142</v>
      </c>
      <c r="E132" s="26">
        <v>40011</v>
      </c>
      <c r="F132" s="34">
        <v>49687733</v>
      </c>
      <c r="G132" s="11" t="s">
        <v>18</v>
      </c>
      <c r="H132" s="27" t="s">
        <v>39</v>
      </c>
      <c r="I132" s="24">
        <v>60</v>
      </c>
      <c r="J132" s="24">
        <v>72</v>
      </c>
      <c r="K132" s="46">
        <v>132</v>
      </c>
      <c r="L132" s="127">
        <v>45122</v>
      </c>
      <c r="M132" s="133">
        <f t="shared" si="6"/>
        <v>48.529411764705877</v>
      </c>
    </row>
    <row r="133" spans="1:13" ht="15.75" x14ac:dyDescent="0.25">
      <c r="A133" s="108">
        <v>10</v>
      </c>
      <c r="B133" s="117" t="s">
        <v>167</v>
      </c>
      <c r="C133" s="28" t="s">
        <v>25</v>
      </c>
      <c r="D133" s="30" t="s">
        <v>256</v>
      </c>
      <c r="E133" s="31">
        <v>36218</v>
      </c>
      <c r="F133" s="41">
        <v>41779612</v>
      </c>
      <c r="G133" s="38" t="s">
        <v>21</v>
      </c>
      <c r="H133" s="32" t="s">
        <v>39</v>
      </c>
      <c r="I133" s="29">
        <v>58</v>
      </c>
      <c r="J133" s="29">
        <v>74</v>
      </c>
      <c r="K133" s="48">
        <v>132</v>
      </c>
      <c r="L133" s="126">
        <v>45213</v>
      </c>
      <c r="M133" s="133">
        <f t="shared" si="6"/>
        <v>48.529411764705877</v>
      </c>
    </row>
    <row r="134" spans="1:13" ht="15.75" x14ac:dyDescent="0.25">
      <c r="A134" s="78">
        <v>11</v>
      </c>
      <c r="B134" s="118" t="s">
        <v>168</v>
      </c>
      <c r="C134" s="23" t="s">
        <v>141</v>
      </c>
      <c r="D134" s="25" t="s">
        <v>142</v>
      </c>
      <c r="E134" s="26">
        <v>36574</v>
      </c>
      <c r="F134" s="34">
        <v>42499692</v>
      </c>
      <c r="G134" s="11" t="s">
        <v>21</v>
      </c>
      <c r="H134" s="27" t="s">
        <v>39</v>
      </c>
      <c r="I134" s="24">
        <v>55</v>
      </c>
      <c r="J134" s="24">
        <v>68</v>
      </c>
      <c r="K134" s="46">
        <v>123</v>
      </c>
      <c r="L134" s="127">
        <v>45045</v>
      </c>
      <c r="M134" s="133">
        <f t="shared" si="6"/>
        <v>45.220588235294116</v>
      </c>
    </row>
    <row r="135" spans="1:13" ht="15.75" customHeight="1" thickBot="1" x14ac:dyDescent="0.3">
      <c r="A135" s="184">
        <v>12</v>
      </c>
      <c r="B135" s="171" t="s">
        <v>419</v>
      </c>
      <c r="C135" s="172" t="s">
        <v>283</v>
      </c>
      <c r="D135" s="173" t="s">
        <v>256</v>
      </c>
      <c r="E135" s="174">
        <v>38395</v>
      </c>
      <c r="F135" s="175">
        <v>46212036</v>
      </c>
      <c r="G135" s="176" t="s">
        <v>29</v>
      </c>
      <c r="H135" s="177" t="s">
        <v>39</v>
      </c>
      <c r="I135" s="178">
        <v>51</v>
      </c>
      <c r="J135" s="178">
        <v>64</v>
      </c>
      <c r="K135" s="179">
        <v>115</v>
      </c>
      <c r="L135" s="180">
        <v>45171</v>
      </c>
      <c r="M135" s="134">
        <f t="shared" si="6"/>
        <v>42.279411764705877</v>
      </c>
    </row>
    <row r="136" spans="1:13" ht="15.75" customHeight="1" x14ac:dyDescent="0.25">
      <c r="A136" s="1">
        <v>1</v>
      </c>
      <c r="B136" s="120" t="s">
        <v>475</v>
      </c>
      <c r="C136" s="18" t="s">
        <v>75</v>
      </c>
      <c r="D136" s="20" t="s">
        <v>254</v>
      </c>
      <c r="E136" s="21">
        <v>37396</v>
      </c>
      <c r="F136" s="40">
        <v>43948292</v>
      </c>
      <c r="G136" s="4" t="s">
        <v>21</v>
      </c>
      <c r="H136" s="22" t="s">
        <v>171</v>
      </c>
      <c r="I136" s="19">
        <v>80</v>
      </c>
      <c r="J136" s="19">
        <v>100</v>
      </c>
      <c r="K136" s="45">
        <v>180</v>
      </c>
      <c r="L136" s="129">
        <v>45070</v>
      </c>
      <c r="M136" s="133">
        <f t="shared" ref="M136:M141" si="7">(K136/2.83)</f>
        <v>63.60424028268551</v>
      </c>
    </row>
    <row r="137" spans="1:13" ht="15.75" customHeight="1" x14ac:dyDescent="0.25">
      <c r="A137" s="78">
        <v>2</v>
      </c>
      <c r="B137" s="117" t="s">
        <v>421</v>
      </c>
      <c r="C137" s="28" t="s">
        <v>42</v>
      </c>
      <c r="D137" s="30" t="s">
        <v>70</v>
      </c>
      <c r="E137" s="31">
        <v>39138</v>
      </c>
      <c r="F137" s="41">
        <v>47761660</v>
      </c>
      <c r="G137" s="38" t="s">
        <v>15</v>
      </c>
      <c r="H137" s="32" t="s">
        <v>171</v>
      </c>
      <c r="I137" s="29">
        <v>78</v>
      </c>
      <c r="J137" s="29">
        <v>98</v>
      </c>
      <c r="K137" s="48">
        <v>176</v>
      </c>
      <c r="L137" s="126">
        <v>45213</v>
      </c>
      <c r="M137" s="133">
        <f t="shared" si="7"/>
        <v>62.190812720848058</v>
      </c>
    </row>
    <row r="138" spans="1:13" ht="15.75" customHeight="1" x14ac:dyDescent="0.25">
      <c r="A138" s="78">
        <v>3</v>
      </c>
      <c r="B138" s="117" t="s">
        <v>170</v>
      </c>
      <c r="C138" s="28" t="s">
        <v>150</v>
      </c>
      <c r="D138" s="30" t="s">
        <v>151</v>
      </c>
      <c r="E138" s="31">
        <v>38335</v>
      </c>
      <c r="F138" s="41">
        <v>45983456</v>
      </c>
      <c r="G138" s="38" t="s">
        <v>29</v>
      </c>
      <c r="H138" s="32" t="s">
        <v>171</v>
      </c>
      <c r="I138" s="29">
        <v>66</v>
      </c>
      <c r="J138" s="29">
        <v>81</v>
      </c>
      <c r="K138" s="48">
        <v>147</v>
      </c>
      <c r="L138" s="126">
        <v>45185</v>
      </c>
      <c r="M138" s="133">
        <f t="shared" si="7"/>
        <v>51.943462897526501</v>
      </c>
    </row>
    <row r="139" spans="1:13" ht="15.75" x14ac:dyDescent="0.25">
      <c r="A139" s="7">
        <v>4</v>
      </c>
      <c r="B139" s="118" t="s">
        <v>422</v>
      </c>
      <c r="C139" s="23" t="s">
        <v>25</v>
      </c>
      <c r="D139" s="25" t="s">
        <v>256</v>
      </c>
      <c r="E139" s="26">
        <v>33946</v>
      </c>
      <c r="F139" s="34">
        <v>35951599</v>
      </c>
      <c r="G139" s="11" t="s">
        <v>21</v>
      </c>
      <c r="H139" s="27" t="s">
        <v>171</v>
      </c>
      <c r="I139" s="24">
        <v>61</v>
      </c>
      <c r="J139" s="24">
        <v>78</v>
      </c>
      <c r="K139" s="46">
        <v>139</v>
      </c>
      <c r="L139" s="127">
        <v>45171</v>
      </c>
      <c r="M139" s="133">
        <f t="shared" si="7"/>
        <v>49.116607773851591</v>
      </c>
    </row>
    <row r="140" spans="1:13" ht="15.75" x14ac:dyDescent="0.25">
      <c r="A140" s="7">
        <v>5</v>
      </c>
      <c r="B140" s="118" t="s">
        <v>423</v>
      </c>
      <c r="C140" s="23" t="s">
        <v>129</v>
      </c>
      <c r="D140" s="25" t="s">
        <v>424</v>
      </c>
      <c r="E140" s="26">
        <v>39517</v>
      </c>
      <c r="F140" s="34">
        <v>48825634</v>
      </c>
      <c r="G140" s="11" t="s">
        <v>18</v>
      </c>
      <c r="H140" s="27" t="s">
        <v>171</v>
      </c>
      <c r="I140" s="24">
        <v>60</v>
      </c>
      <c r="J140" s="24">
        <v>73</v>
      </c>
      <c r="K140" s="46">
        <v>133</v>
      </c>
      <c r="L140" s="127">
        <v>45171</v>
      </c>
      <c r="M140" s="133">
        <f t="shared" si="7"/>
        <v>46.996466431095406</v>
      </c>
    </row>
    <row r="141" spans="1:13" ht="15.75" x14ac:dyDescent="0.25">
      <c r="A141" s="76">
        <v>6</v>
      </c>
      <c r="B141" s="121" t="s">
        <v>340</v>
      </c>
      <c r="C141" s="163" t="s">
        <v>25</v>
      </c>
      <c r="D141" s="164" t="s">
        <v>256</v>
      </c>
      <c r="E141" s="165">
        <v>36218</v>
      </c>
      <c r="F141" s="166">
        <v>41779612</v>
      </c>
      <c r="G141" s="77" t="s">
        <v>21</v>
      </c>
      <c r="H141" s="167" t="s">
        <v>171</v>
      </c>
      <c r="I141" s="168">
        <v>54</v>
      </c>
      <c r="J141" s="168">
        <v>70</v>
      </c>
      <c r="K141" s="169">
        <v>124</v>
      </c>
      <c r="L141" s="130">
        <v>45129</v>
      </c>
      <c r="M141" s="133">
        <f t="shared" si="7"/>
        <v>43.816254416961129</v>
      </c>
    </row>
    <row r="142" spans="1:13" ht="15.75" customHeight="1" thickBot="1" x14ac:dyDescent="0.3">
      <c r="A142" s="71">
        <v>7</v>
      </c>
      <c r="B142" s="119" t="s">
        <v>172</v>
      </c>
      <c r="C142" s="72" t="s">
        <v>102</v>
      </c>
      <c r="D142" s="73" t="s">
        <v>104</v>
      </c>
      <c r="E142" s="74">
        <v>40022</v>
      </c>
      <c r="F142" s="55">
        <v>49698722</v>
      </c>
      <c r="G142" s="37" t="s">
        <v>18</v>
      </c>
      <c r="H142" s="70" t="s">
        <v>171</v>
      </c>
      <c r="I142" s="54">
        <v>54</v>
      </c>
      <c r="J142" s="54">
        <v>66</v>
      </c>
      <c r="K142" s="56">
        <v>120</v>
      </c>
      <c r="L142" s="128">
        <v>45129</v>
      </c>
      <c r="M142" s="134">
        <f>(K142/2.83)</f>
        <v>42.402826855123671</v>
      </c>
    </row>
    <row r="143" spans="1:13" ht="15.75" x14ac:dyDescent="0.25">
      <c r="A143" s="1">
        <v>1</v>
      </c>
      <c r="B143" s="120" t="s">
        <v>178</v>
      </c>
      <c r="C143" s="18" t="s">
        <v>179</v>
      </c>
      <c r="D143" s="20" t="s">
        <v>180</v>
      </c>
      <c r="E143" s="21">
        <v>39076</v>
      </c>
      <c r="F143" s="40">
        <v>47798502</v>
      </c>
      <c r="G143" s="4" t="s">
        <v>15</v>
      </c>
      <c r="H143" s="22" t="s">
        <v>174</v>
      </c>
      <c r="I143" s="19">
        <v>82</v>
      </c>
      <c r="J143" s="19">
        <v>105</v>
      </c>
      <c r="K143" s="45">
        <v>187</v>
      </c>
      <c r="L143" s="129">
        <v>45213</v>
      </c>
      <c r="M143" s="133">
        <f t="shared" ref="M143:M149" si="8">(K143/2.94)</f>
        <v>63.605442176870753</v>
      </c>
    </row>
    <row r="144" spans="1:13" ht="15.75" x14ac:dyDescent="0.25">
      <c r="A144" s="78">
        <v>2</v>
      </c>
      <c r="B144" s="117" t="s">
        <v>175</v>
      </c>
      <c r="C144" s="28" t="s">
        <v>176</v>
      </c>
      <c r="D144" s="30" t="s">
        <v>177</v>
      </c>
      <c r="E144" s="31">
        <v>39183</v>
      </c>
      <c r="F144" s="41">
        <v>47831348</v>
      </c>
      <c r="G144" s="38" t="s">
        <v>15</v>
      </c>
      <c r="H144" s="32" t="s">
        <v>174</v>
      </c>
      <c r="I144" s="29">
        <v>72</v>
      </c>
      <c r="J144" s="29">
        <v>84</v>
      </c>
      <c r="K144" s="48">
        <v>156</v>
      </c>
      <c r="L144" s="126">
        <v>45215</v>
      </c>
      <c r="M144" s="133">
        <f t="shared" si="8"/>
        <v>53.061224489795919</v>
      </c>
    </row>
    <row r="145" spans="1:13" ht="15.75" x14ac:dyDescent="0.25">
      <c r="A145" s="7">
        <v>3</v>
      </c>
      <c r="B145" s="117" t="s">
        <v>173</v>
      </c>
      <c r="C145" s="28" t="s">
        <v>28</v>
      </c>
      <c r="D145" s="30" t="s">
        <v>127</v>
      </c>
      <c r="E145" s="31">
        <v>39093</v>
      </c>
      <c r="F145" s="41">
        <v>47268499</v>
      </c>
      <c r="G145" s="38" t="s">
        <v>15</v>
      </c>
      <c r="H145" s="32" t="s">
        <v>174</v>
      </c>
      <c r="I145" s="29">
        <v>63</v>
      </c>
      <c r="J145" s="29">
        <v>81</v>
      </c>
      <c r="K145" s="48">
        <v>144</v>
      </c>
      <c r="L145" s="126">
        <v>45206</v>
      </c>
      <c r="M145" s="133">
        <f t="shared" si="8"/>
        <v>48.979591836734691</v>
      </c>
    </row>
    <row r="146" spans="1:13" ht="15.75" x14ac:dyDescent="0.25">
      <c r="A146" s="78">
        <v>4</v>
      </c>
      <c r="B146" s="117" t="s">
        <v>341</v>
      </c>
      <c r="C146" s="28" t="s">
        <v>150</v>
      </c>
      <c r="D146" s="30" t="s">
        <v>151</v>
      </c>
      <c r="E146" s="31">
        <v>40063</v>
      </c>
      <c r="F146" s="41">
        <v>49647502</v>
      </c>
      <c r="G146" s="38" t="s">
        <v>18</v>
      </c>
      <c r="H146" s="32" t="s">
        <v>174</v>
      </c>
      <c r="I146" s="29">
        <v>54</v>
      </c>
      <c r="J146" s="29">
        <v>68</v>
      </c>
      <c r="K146" s="48">
        <v>122</v>
      </c>
      <c r="L146" s="126">
        <v>45129</v>
      </c>
      <c r="M146" s="133">
        <f t="shared" si="8"/>
        <v>41.496598639455783</v>
      </c>
    </row>
    <row r="147" spans="1:13" ht="16.5" thickBot="1" x14ac:dyDescent="0.3">
      <c r="A147" s="184">
        <v>5</v>
      </c>
      <c r="B147" s="171" t="s">
        <v>284</v>
      </c>
      <c r="C147" s="172" t="s">
        <v>194</v>
      </c>
      <c r="D147" s="173" t="s">
        <v>195</v>
      </c>
      <c r="E147" s="174">
        <v>39365</v>
      </c>
      <c r="F147" s="175">
        <v>47905648</v>
      </c>
      <c r="G147" s="176" t="s">
        <v>15</v>
      </c>
      <c r="H147" s="177" t="s">
        <v>174</v>
      </c>
      <c r="I147" s="178">
        <v>42</v>
      </c>
      <c r="J147" s="178">
        <v>55</v>
      </c>
      <c r="K147" s="179">
        <v>97</v>
      </c>
      <c r="L147" s="180">
        <v>45087</v>
      </c>
      <c r="M147" s="133">
        <f t="shared" si="8"/>
        <v>32.993197278911566</v>
      </c>
    </row>
    <row r="148" spans="1:13" ht="15.75" x14ac:dyDescent="0.25">
      <c r="A148" s="1">
        <v>1</v>
      </c>
      <c r="B148" s="120" t="s">
        <v>342</v>
      </c>
      <c r="C148" s="18" t="s">
        <v>343</v>
      </c>
      <c r="D148" s="20" t="s">
        <v>256</v>
      </c>
      <c r="E148" s="21">
        <v>36239</v>
      </c>
      <c r="F148" s="40">
        <v>41821506</v>
      </c>
      <c r="G148" s="4" t="s">
        <v>21</v>
      </c>
      <c r="H148" s="22" t="s">
        <v>344</v>
      </c>
      <c r="I148" s="19">
        <v>79</v>
      </c>
      <c r="J148" s="19">
        <v>100</v>
      </c>
      <c r="K148" s="45">
        <v>179</v>
      </c>
      <c r="L148" s="129">
        <v>45171</v>
      </c>
      <c r="M148" s="132">
        <f t="shared" si="8"/>
        <v>60.884353741496597</v>
      </c>
    </row>
    <row r="149" spans="1:13" ht="16.5" thickBot="1" x14ac:dyDescent="0.3">
      <c r="A149" s="71">
        <v>2</v>
      </c>
      <c r="B149" s="119" t="s">
        <v>345</v>
      </c>
      <c r="C149" s="72" t="s">
        <v>150</v>
      </c>
      <c r="D149" s="73" t="s">
        <v>151</v>
      </c>
      <c r="E149" s="74">
        <v>38335</v>
      </c>
      <c r="F149" s="55">
        <v>45983456</v>
      </c>
      <c r="G149" s="37" t="s">
        <v>29</v>
      </c>
      <c r="H149" s="70" t="s">
        <v>344</v>
      </c>
      <c r="I149" s="54">
        <v>64</v>
      </c>
      <c r="J149" s="54">
        <v>85</v>
      </c>
      <c r="K149" s="56">
        <v>149</v>
      </c>
      <c r="L149" s="128">
        <v>45129</v>
      </c>
      <c r="M149" s="134">
        <f t="shared" si="8"/>
        <v>50.680272108843539</v>
      </c>
    </row>
    <row r="150" spans="1:13" ht="15.75" x14ac:dyDescent="0.25">
      <c r="A150" s="1">
        <v>1</v>
      </c>
      <c r="B150" s="120" t="s">
        <v>346</v>
      </c>
      <c r="C150" s="18" t="s">
        <v>191</v>
      </c>
      <c r="D150" s="20" t="s">
        <v>180</v>
      </c>
      <c r="E150" s="21">
        <v>38486</v>
      </c>
      <c r="F150" s="40">
        <v>46485618</v>
      </c>
      <c r="G150" s="4" t="s">
        <v>29</v>
      </c>
      <c r="H150" s="22" t="s">
        <v>181</v>
      </c>
      <c r="I150" s="19">
        <v>78</v>
      </c>
      <c r="J150" s="19">
        <v>90</v>
      </c>
      <c r="K150" s="45">
        <v>168</v>
      </c>
      <c r="L150" s="129">
        <v>45122</v>
      </c>
      <c r="M150" s="132">
        <f>(K150/3.06)</f>
        <v>54.901960784313722</v>
      </c>
    </row>
    <row r="151" spans="1:13" ht="15.75" x14ac:dyDescent="0.25">
      <c r="A151" s="7">
        <v>2</v>
      </c>
      <c r="B151" s="118" t="s">
        <v>347</v>
      </c>
      <c r="C151" s="23" t="s">
        <v>74</v>
      </c>
      <c r="D151" s="25" t="s">
        <v>348</v>
      </c>
      <c r="E151" s="26">
        <v>37222</v>
      </c>
      <c r="F151" s="34">
        <v>46684368</v>
      </c>
      <c r="G151" s="11" t="s">
        <v>21</v>
      </c>
      <c r="H151" s="27" t="s">
        <v>181</v>
      </c>
      <c r="I151" s="24">
        <v>78</v>
      </c>
      <c r="J151" s="24">
        <v>90</v>
      </c>
      <c r="K151" s="46">
        <v>168</v>
      </c>
      <c r="L151" s="127">
        <v>45213</v>
      </c>
      <c r="M151" s="133">
        <f>(K151/3.06)</f>
        <v>54.901960784313722</v>
      </c>
    </row>
    <row r="152" spans="1:13" ht="15.75" x14ac:dyDescent="0.25">
      <c r="A152" s="7">
        <v>3</v>
      </c>
      <c r="B152" s="118" t="s">
        <v>285</v>
      </c>
      <c r="C152" s="23" t="s">
        <v>24</v>
      </c>
      <c r="D152" s="25" t="s">
        <v>256</v>
      </c>
      <c r="E152" s="26">
        <v>37265</v>
      </c>
      <c r="F152" s="34">
        <v>43799158</v>
      </c>
      <c r="G152" s="11" t="s">
        <v>21</v>
      </c>
      <c r="H152" s="27" t="s">
        <v>181</v>
      </c>
      <c r="I152" s="24">
        <v>75</v>
      </c>
      <c r="J152" s="24">
        <v>90</v>
      </c>
      <c r="K152" s="46">
        <v>165</v>
      </c>
      <c r="L152" s="127">
        <v>45129</v>
      </c>
      <c r="M152" s="133">
        <f>(K152/3.06)</f>
        <v>53.921568627450981</v>
      </c>
    </row>
    <row r="153" spans="1:13" ht="15.75" x14ac:dyDescent="0.25">
      <c r="A153" s="7">
        <v>4</v>
      </c>
      <c r="B153" s="118" t="s">
        <v>349</v>
      </c>
      <c r="C153" s="23" t="s">
        <v>336</v>
      </c>
      <c r="D153" s="25" t="s">
        <v>327</v>
      </c>
      <c r="E153" s="26">
        <v>36227</v>
      </c>
      <c r="F153" s="34">
        <v>46472351</v>
      </c>
      <c r="G153" s="11" t="s">
        <v>21</v>
      </c>
      <c r="H153" s="27" t="s">
        <v>181</v>
      </c>
      <c r="I153" s="24">
        <v>70</v>
      </c>
      <c r="J153" s="24">
        <v>91</v>
      </c>
      <c r="K153" s="46">
        <v>161</v>
      </c>
      <c r="L153" s="127">
        <v>45221</v>
      </c>
      <c r="M153" s="133">
        <f>(K153/3.06)</f>
        <v>52.614379084967318</v>
      </c>
    </row>
    <row r="154" spans="1:13" ht="15.75" customHeight="1" thickBot="1" x14ac:dyDescent="0.3">
      <c r="A154" s="184">
        <v>5</v>
      </c>
      <c r="B154" s="171" t="s">
        <v>182</v>
      </c>
      <c r="C154" s="172" t="s">
        <v>176</v>
      </c>
      <c r="D154" s="173" t="s">
        <v>177</v>
      </c>
      <c r="E154" s="174">
        <v>37834</v>
      </c>
      <c r="F154" s="175">
        <v>45034978</v>
      </c>
      <c r="G154" s="176" t="s">
        <v>29</v>
      </c>
      <c r="H154" s="177" t="s">
        <v>181</v>
      </c>
      <c r="I154" s="178">
        <v>60</v>
      </c>
      <c r="J154" s="178">
        <v>78</v>
      </c>
      <c r="K154" s="179">
        <v>138</v>
      </c>
      <c r="L154" s="180">
        <v>45129</v>
      </c>
      <c r="M154" s="134">
        <f>(K154/3.06)</f>
        <v>45.098039215686271</v>
      </c>
    </row>
    <row r="155" spans="1:13" ht="7.5" customHeight="1" thickBot="1" x14ac:dyDescent="0.3">
      <c r="A155" s="57"/>
      <c r="B155" s="58"/>
      <c r="C155" s="58"/>
      <c r="D155" s="58"/>
      <c r="E155" s="59"/>
      <c r="F155" s="60"/>
      <c r="G155" s="58"/>
      <c r="H155" s="58"/>
      <c r="I155" s="61"/>
      <c r="J155" s="61"/>
      <c r="K155" s="62"/>
      <c r="L155" s="63"/>
      <c r="M155" s="232"/>
    </row>
    <row r="156" spans="1:13" ht="15.75" x14ac:dyDescent="0.25">
      <c r="A156" s="1">
        <v>1</v>
      </c>
      <c r="B156" s="120" t="s">
        <v>425</v>
      </c>
      <c r="C156" s="2" t="s">
        <v>418</v>
      </c>
      <c r="D156" s="4" t="s">
        <v>324</v>
      </c>
      <c r="E156" s="15">
        <v>40079</v>
      </c>
      <c r="F156" s="5">
        <v>49346905</v>
      </c>
      <c r="G156" s="4" t="s">
        <v>18</v>
      </c>
      <c r="H156" s="6" t="s">
        <v>287</v>
      </c>
      <c r="I156" s="3">
        <v>51</v>
      </c>
      <c r="J156" s="3">
        <v>65</v>
      </c>
      <c r="K156" s="42">
        <v>116</v>
      </c>
      <c r="L156" s="129">
        <v>45213</v>
      </c>
      <c r="M156" s="132">
        <f>(K156/2.84)</f>
        <v>40.845070422535215</v>
      </c>
    </row>
    <row r="157" spans="1:13" ht="16.5" thickBot="1" x14ac:dyDescent="0.3">
      <c r="A157" s="78">
        <v>2</v>
      </c>
      <c r="B157" s="117" t="s">
        <v>286</v>
      </c>
      <c r="C157" s="83" t="s">
        <v>81</v>
      </c>
      <c r="D157" s="38" t="s">
        <v>275</v>
      </c>
      <c r="E157" s="95">
        <v>40031</v>
      </c>
      <c r="F157" s="52">
        <v>49703678</v>
      </c>
      <c r="G157" s="38" t="s">
        <v>18</v>
      </c>
      <c r="H157" s="85" t="s">
        <v>287</v>
      </c>
      <c r="I157" s="47">
        <v>40</v>
      </c>
      <c r="J157" s="47">
        <v>48</v>
      </c>
      <c r="K157" s="53">
        <v>88</v>
      </c>
      <c r="L157" s="126">
        <v>45129</v>
      </c>
      <c r="M157" s="133">
        <f>(K157/2.84)</f>
        <v>30.985915492957748</v>
      </c>
    </row>
    <row r="158" spans="1:13" ht="15.75" x14ac:dyDescent="0.25">
      <c r="A158" s="1">
        <v>1</v>
      </c>
      <c r="B158" s="120" t="s">
        <v>58</v>
      </c>
      <c r="C158" s="2" t="s">
        <v>71</v>
      </c>
      <c r="D158" s="4" t="s">
        <v>30</v>
      </c>
      <c r="E158" s="15">
        <v>39070</v>
      </c>
      <c r="F158" s="5">
        <v>47614878</v>
      </c>
      <c r="G158" s="4" t="s">
        <v>15</v>
      </c>
      <c r="H158" s="6" t="s">
        <v>43</v>
      </c>
      <c r="I158" s="3">
        <v>94</v>
      </c>
      <c r="J158" s="3">
        <v>125</v>
      </c>
      <c r="K158" s="42">
        <v>219</v>
      </c>
      <c r="L158" s="129">
        <v>45213</v>
      </c>
      <c r="M158" s="132">
        <f>(K158/2.93)</f>
        <v>74.744027303754265</v>
      </c>
    </row>
    <row r="159" spans="1:13" ht="15.75" x14ac:dyDescent="0.25">
      <c r="A159" s="7">
        <v>2</v>
      </c>
      <c r="B159" s="118" t="s">
        <v>17</v>
      </c>
      <c r="C159" s="8" t="s">
        <v>14</v>
      </c>
      <c r="D159" s="11" t="s">
        <v>249</v>
      </c>
      <c r="E159" s="36">
        <v>39685</v>
      </c>
      <c r="F159" s="10">
        <v>48796960</v>
      </c>
      <c r="G159" s="11" t="s">
        <v>18</v>
      </c>
      <c r="H159" s="14" t="s">
        <v>43</v>
      </c>
      <c r="I159" s="13">
        <v>78</v>
      </c>
      <c r="J159" s="13">
        <v>98</v>
      </c>
      <c r="K159" s="43">
        <v>176</v>
      </c>
      <c r="L159" s="127">
        <v>45213</v>
      </c>
      <c r="M159" s="155">
        <f>(K159/2.93)</f>
        <v>60.068259385665527</v>
      </c>
    </row>
    <row r="160" spans="1:13" ht="15.75" x14ac:dyDescent="0.25">
      <c r="A160" s="7">
        <v>3</v>
      </c>
      <c r="B160" s="118" t="s">
        <v>350</v>
      </c>
      <c r="C160" s="8" t="s">
        <v>351</v>
      </c>
      <c r="D160" s="11" t="s">
        <v>324</v>
      </c>
      <c r="E160" s="36">
        <v>39830</v>
      </c>
      <c r="F160" s="10">
        <v>49052156</v>
      </c>
      <c r="G160" s="11" t="s">
        <v>18</v>
      </c>
      <c r="H160" s="14" t="s">
        <v>43</v>
      </c>
      <c r="I160" s="13">
        <v>70</v>
      </c>
      <c r="J160" s="13">
        <v>91</v>
      </c>
      <c r="K160" s="43">
        <v>161</v>
      </c>
      <c r="L160" s="127">
        <v>45178</v>
      </c>
      <c r="M160" s="155">
        <f>(K160/2.93)</f>
        <v>54.948805460750847</v>
      </c>
    </row>
    <row r="161" spans="1:13" ht="15.75" x14ac:dyDescent="0.25">
      <c r="A161" s="7">
        <v>4</v>
      </c>
      <c r="B161" s="118" t="s">
        <v>243</v>
      </c>
      <c r="C161" s="8" t="s">
        <v>184</v>
      </c>
      <c r="D161" s="11" t="s">
        <v>185</v>
      </c>
      <c r="E161" s="36">
        <v>39657</v>
      </c>
      <c r="F161" s="10">
        <v>49034013</v>
      </c>
      <c r="G161" s="11" t="s">
        <v>18</v>
      </c>
      <c r="H161" s="14" t="s">
        <v>43</v>
      </c>
      <c r="I161" s="13">
        <v>68</v>
      </c>
      <c r="J161" s="13">
        <v>93</v>
      </c>
      <c r="K161" s="43">
        <v>161</v>
      </c>
      <c r="L161" s="127">
        <v>45221</v>
      </c>
      <c r="M161" s="155">
        <f>(K161/2.93)</f>
        <v>54.948805460750847</v>
      </c>
    </row>
    <row r="162" spans="1:13" ht="15.75" x14ac:dyDescent="0.25">
      <c r="A162" s="7">
        <v>5</v>
      </c>
      <c r="B162" s="118" t="s">
        <v>183</v>
      </c>
      <c r="C162" s="8" t="s">
        <v>129</v>
      </c>
      <c r="D162" s="11" t="s">
        <v>248</v>
      </c>
      <c r="E162" s="36">
        <v>40139</v>
      </c>
      <c r="F162" s="10">
        <v>49789862</v>
      </c>
      <c r="G162" s="11" t="s">
        <v>18</v>
      </c>
      <c r="H162" s="14" t="s">
        <v>43</v>
      </c>
      <c r="I162" s="13">
        <v>70</v>
      </c>
      <c r="J162" s="13">
        <v>85</v>
      </c>
      <c r="K162" s="43">
        <v>155</v>
      </c>
      <c r="L162" s="127">
        <v>45045</v>
      </c>
      <c r="M162" s="155">
        <f t="shared" ref="M162:M168" si="9">(K162/2.93)</f>
        <v>52.901023890784977</v>
      </c>
    </row>
    <row r="163" spans="1:13" ht="15.75" x14ac:dyDescent="0.25">
      <c r="A163" s="7">
        <v>6</v>
      </c>
      <c r="B163" s="118" t="s">
        <v>288</v>
      </c>
      <c r="C163" s="8" t="s">
        <v>162</v>
      </c>
      <c r="D163" s="11" t="s">
        <v>163</v>
      </c>
      <c r="E163" s="36">
        <v>39232</v>
      </c>
      <c r="F163" s="10">
        <v>48098234</v>
      </c>
      <c r="G163" s="11" t="s">
        <v>15</v>
      </c>
      <c r="H163" s="14" t="s">
        <v>43</v>
      </c>
      <c r="I163" s="13">
        <v>63</v>
      </c>
      <c r="J163" s="13">
        <v>75</v>
      </c>
      <c r="K163" s="43">
        <v>138</v>
      </c>
      <c r="L163" s="127">
        <v>45087</v>
      </c>
      <c r="M163" s="155">
        <f t="shared" si="9"/>
        <v>47.098976109215016</v>
      </c>
    </row>
    <row r="164" spans="1:13" ht="16.5" customHeight="1" x14ac:dyDescent="0.25">
      <c r="A164" s="7">
        <v>7</v>
      </c>
      <c r="B164" s="118" t="s">
        <v>186</v>
      </c>
      <c r="C164" s="8" t="s">
        <v>141</v>
      </c>
      <c r="D164" s="11" t="s">
        <v>142</v>
      </c>
      <c r="E164" s="36">
        <v>39927</v>
      </c>
      <c r="F164" s="10">
        <v>49443126</v>
      </c>
      <c r="G164" s="11" t="s">
        <v>18</v>
      </c>
      <c r="H164" s="14" t="s">
        <v>43</v>
      </c>
      <c r="I164" s="13">
        <v>60</v>
      </c>
      <c r="J164" s="13">
        <v>75</v>
      </c>
      <c r="K164" s="43">
        <v>135</v>
      </c>
      <c r="L164" s="127">
        <v>45122</v>
      </c>
      <c r="M164" s="155">
        <f t="shared" si="9"/>
        <v>46.075085324232077</v>
      </c>
    </row>
    <row r="165" spans="1:13" ht="15.75" x14ac:dyDescent="0.25">
      <c r="A165" s="7">
        <v>8</v>
      </c>
      <c r="B165" s="118" t="s">
        <v>476</v>
      </c>
      <c r="C165" s="8" t="s">
        <v>194</v>
      </c>
      <c r="D165" s="11" t="s">
        <v>195</v>
      </c>
      <c r="E165" s="36">
        <v>39823</v>
      </c>
      <c r="F165" s="10">
        <v>49274473</v>
      </c>
      <c r="G165" s="11" t="s">
        <v>18</v>
      </c>
      <c r="H165" s="14" t="s">
        <v>43</v>
      </c>
      <c r="I165" s="13">
        <v>59</v>
      </c>
      <c r="J165" s="13">
        <v>67</v>
      </c>
      <c r="K165" s="43">
        <v>126</v>
      </c>
      <c r="L165" s="127">
        <v>45221</v>
      </c>
      <c r="M165" s="155">
        <f t="shared" si="9"/>
        <v>43.003412969283275</v>
      </c>
    </row>
    <row r="166" spans="1:13" ht="15.75" x14ac:dyDescent="0.25">
      <c r="A166" s="7">
        <v>9</v>
      </c>
      <c r="B166" s="118" t="s">
        <v>187</v>
      </c>
      <c r="C166" s="8" t="s">
        <v>141</v>
      </c>
      <c r="D166" s="11" t="s">
        <v>142</v>
      </c>
      <c r="E166" s="36">
        <v>39954</v>
      </c>
      <c r="F166" s="10">
        <v>49616777</v>
      </c>
      <c r="G166" s="11" t="s">
        <v>18</v>
      </c>
      <c r="H166" s="14" t="s">
        <v>43</v>
      </c>
      <c r="I166" s="13">
        <v>56</v>
      </c>
      <c r="J166" s="13">
        <v>65</v>
      </c>
      <c r="K166" s="43">
        <v>121</v>
      </c>
      <c r="L166" s="181">
        <v>45122</v>
      </c>
      <c r="M166" s="155">
        <f t="shared" si="9"/>
        <v>41.296928327645048</v>
      </c>
    </row>
    <row r="167" spans="1:13" ht="15.75" x14ac:dyDescent="0.25">
      <c r="A167" s="7">
        <v>10</v>
      </c>
      <c r="B167" s="118" t="s">
        <v>289</v>
      </c>
      <c r="C167" s="8" t="s">
        <v>280</v>
      </c>
      <c r="D167" s="11" t="s">
        <v>256</v>
      </c>
      <c r="E167" s="36">
        <v>40319</v>
      </c>
      <c r="F167" s="10">
        <v>50149978</v>
      </c>
      <c r="G167" s="11" t="s">
        <v>18</v>
      </c>
      <c r="H167" s="14" t="s">
        <v>43</v>
      </c>
      <c r="I167" s="13">
        <v>48</v>
      </c>
      <c r="J167" s="13">
        <v>59</v>
      </c>
      <c r="K167" s="43">
        <v>107</v>
      </c>
      <c r="L167" s="127">
        <v>45213</v>
      </c>
      <c r="M167" s="155">
        <f t="shared" si="9"/>
        <v>36.518771331058019</v>
      </c>
    </row>
    <row r="168" spans="1:13" ht="16.5" thickBot="1" x14ac:dyDescent="0.3">
      <c r="A168" s="76">
        <v>11</v>
      </c>
      <c r="B168" s="121" t="s">
        <v>352</v>
      </c>
      <c r="C168" s="98" t="s">
        <v>98</v>
      </c>
      <c r="D168" s="77" t="s">
        <v>258</v>
      </c>
      <c r="E168" s="104">
        <v>40272</v>
      </c>
      <c r="F168" s="100">
        <v>50291481</v>
      </c>
      <c r="G168" s="77" t="s">
        <v>18</v>
      </c>
      <c r="H168" s="105" t="s">
        <v>43</v>
      </c>
      <c r="I168" s="106">
        <v>40</v>
      </c>
      <c r="J168" s="106">
        <v>50</v>
      </c>
      <c r="K168" s="107">
        <v>90</v>
      </c>
      <c r="L168" s="130">
        <v>45215</v>
      </c>
      <c r="M168" s="155">
        <f t="shared" si="9"/>
        <v>30.716723549488052</v>
      </c>
    </row>
    <row r="169" spans="1:13" ht="15.75" x14ac:dyDescent="0.25">
      <c r="A169" s="1">
        <v>1</v>
      </c>
      <c r="B169" s="120" t="s">
        <v>84</v>
      </c>
      <c r="C169" s="2" t="s">
        <v>85</v>
      </c>
      <c r="D169" s="4" t="s">
        <v>250</v>
      </c>
      <c r="E169" s="39">
        <v>38403</v>
      </c>
      <c r="F169" s="5">
        <v>45984266</v>
      </c>
      <c r="G169" s="4" t="s">
        <v>29</v>
      </c>
      <c r="H169" s="75" t="s">
        <v>106</v>
      </c>
      <c r="I169" s="68">
        <v>110</v>
      </c>
      <c r="J169" s="68">
        <v>140</v>
      </c>
      <c r="K169" s="69">
        <v>250</v>
      </c>
      <c r="L169" s="129">
        <v>45171</v>
      </c>
      <c r="M169" s="132">
        <f>(K169/3.12)</f>
        <v>80.128205128205124</v>
      </c>
    </row>
    <row r="170" spans="1:13" ht="15.75" x14ac:dyDescent="0.25">
      <c r="A170" s="78">
        <v>2</v>
      </c>
      <c r="B170" s="117" t="s">
        <v>363</v>
      </c>
      <c r="C170" s="83" t="s">
        <v>326</v>
      </c>
      <c r="D170" s="38" t="s">
        <v>327</v>
      </c>
      <c r="E170" s="84">
        <v>36133</v>
      </c>
      <c r="F170" s="52">
        <v>41408755</v>
      </c>
      <c r="G170" s="38" t="s">
        <v>21</v>
      </c>
      <c r="H170" s="86" t="s">
        <v>106</v>
      </c>
      <c r="I170" s="66">
        <v>96</v>
      </c>
      <c r="J170" s="66">
        <v>125</v>
      </c>
      <c r="K170" s="67">
        <v>221</v>
      </c>
      <c r="L170" s="126">
        <v>45221</v>
      </c>
      <c r="M170" s="133">
        <f t="shared" ref="M170:M171" si="10">(K170/3.12)</f>
        <v>70.833333333333329</v>
      </c>
    </row>
    <row r="171" spans="1:13" ht="15.75" customHeight="1" x14ac:dyDescent="0.25">
      <c r="A171" s="7">
        <v>3</v>
      </c>
      <c r="B171" s="118" t="s">
        <v>354</v>
      </c>
      <c r="C171" s="8" t="s">
        <v>355</v>
      </c>
      <c r="D171" s="11" t="s">
        <v>356</v>
      </c>
      <c r="E171" s="36">
        <v>38310</v>
      </c>
      <c r="F171" s="10">
        <v>46162250</v>
      </c>
      <c r="G171" s="11" t="s">
        <v>29</v>
      </c>
      <c r="H171" s="14" t="s">
        <v>106</v>
      </c>
      <c r="I171" s="13">
        <v>95</v>
      </c>
      <c r="J171" s="13">
        <v>105</v>
      </c>
      <c r="K171" s="43">
        <v>200</v>
      </c>
      <c r="L171" s="127">
        <v>45213</v>
      </c>
      <c r="M171" s="133">
        <f t="shared" si="10"/>
        <v>64.102564102564102</v>
      </c>
    </row>
    <row r="172" spans="1:13" ht="15.75" customHeight="1" x14ac:dyDescent="0.25">
      <c r="A172" s="7">
        <v>4</v>
      </c>
      <c r="B172" s="118" t="s">
        <v>192</v>
      </c>
      <c r="C172" s="8" t="s">
        <v>91</v>
      </c>
      <c r="D172" s="11" t="s">
        <v>251</v>
      </c>
      <c r="E172" s="36">
        <v>39293</v>
      </c>
      <c r="F172" s="10">
        <v>48248895</v>
      </c>
      <c r="G172" s="11" t="s">
        <v>15</v>
      </c>
      <c r="H172" s="14" t="s">
        <v>106</v>
      </c>
      <c r="I172" s="13">
        <v>83</v>
      </c>
      <c r="J172" s="13">
        <v>105</v>
      </c>
      <c r="K172" s="43">
        <v>188</v>
      </c>
      <c r="L172" s="127">
        <v>45213</v>
      </c>
      <c r="M172" s="133">
        <f>(K172/3.12)</f>
        <v>60.256410256410255</v>
      </c>
    </row>
    <row r="173" spans="1:13" ht="15.75" customHeight="1" x14ac:dyDescent="0.25">
      <c r="A173" s="7">
        <v>5</v>
      </c>
      <c r="B173" s="118" t="s">
        <v>188</v>
      </c>
      <c r="C173" s="8" t="s">
        <v>189</v>
      </c>
      <c r="D173" s="11" t="s">
        <v>127</v>
      </c>
      <c r="E173" s="36">
        <v>38464</v>
      </c>
      <c r="F173" s="10">
        <v>46689823</v>
      </c>
      <c r="G173" s="11" t="s">
        <v>29</v>
      </c>
      <c r="H173" s="14" t="s">
        <v>106</v>
      </c>
      <c r="I173" s="13">
        <v>80</v>
      </c>
      <c r="J173" s="13">
        <v>107</v>
      </c>
      <c r="K173" s="43">
        <v>187</v>
      </c>
      <c r="L173" s="127">
        <v>45045</v>
      </c>
      <c r="M173" s="133">
        <f>(K173/3.12)</f>
        <v>59.935897435897431</v>
      </c>
    </row>
    <row r="174" spans="1:13" ht="15.75" customHeight="1" x14ac:dyDescent="0.25">
      <c r="A174" s="78">
        <v>6</v>
      </c>
      <c r="B174" s="118" t="s">
        <v>190</v>
      </c>
      <c r="C174" s="8" t="s">
        <v>191</v>
      </c>
      <c r="D174" s="11" t="s">
        <v>180</v>
      </c>
      <c r="E174" s="36">
        <v>38727</v>
      </c>
      <c r="F174" s="10">
        <v>47078986</v>
      </c>
      <c r="G174" s="11" t="s">
        <v>15</v>
      </c>
      <c r="H174" s="14" t="s">
        <v>106</v>
      </c>
      <c r="I174" s="13">
        <v>83</v>
      </c>
      <c r="J174" s="13">
        <v>103</v>
      </c>
      <c r="K174" s="43">
        <v>186</v>
      </c>
      <c r="L174" s="127">
        <v>37733</v>
      </c>
      <c r="M174" s="133">
        <f t="shared" ref="M174:M192" si="11">(K174/3.12)</f>
        <v>59.615384615384613</v>
      </c>
    </row>
    <row r="175" spans="1:13" ht="15.75" x14ac:dyDescent="0.25">
      <c r="A175" s="7">
        <v>7</v>
      </c>
      <c r="B175" s="118" t="s">
        <v>353</v>
      </c>
      <c r="C175" s="8" t="s">
        <v>14</v>
      </c>
      <c r="D175" s="11" t="s">
        <v>249</v>
      </c>
      <c r="E175" s="36">
        <v>39685</v>
      </c>
      <c r="F175" s="10">
        <v>48796960</v>
      </c>
      <c r="G175" s="11" t="s">
        <v>18</v>
      </c>
      <c r="H175" s="14" t="s">
        <v>106</v>
      </c>
      <c r="I175" s="13">
        <v>78</v>
      </c>
      <c r="J175" s="13">
        <v>100</v>
      </c>
      <c r="K175" s="43">
        <v>178</v>
      </c>
      <c r="L175" s="127">
        <v>45129</v>
      </c>
      <c r="M175" s="133">
        <f t="shared" si="11"/>
        <v>57.051282051282051</v>
      </c>
    </row>
    <row r="176" spans="1:13" ht="15.75" x14ac:dyDescent="0.25">
      <c r="A176" s="7">
        <v>8</v>
      </c>
      <c r="B176" s="118" t="s">
        <v>357</v>
      </c>
      <c r="C176" s="8" t="s">
        <v>28</v>
      </c>
      <c r="D176" s="11" t="s">
        <v>127</v>
      </c>
      <c r="E176" s="36">
        <v>39078</v>
      </c>
      <c r="F176" s="10">
        <v>47268433</v>
      </c>
      <c r="G176" s="11" t="s">
        <v>15</v>
      </c>
      <c r="H176" s="14" t="s">
        <v>106</v>
      </c>
      <c r="I176" s="13">
        <v>81</v>
      </c>
      <c r="J176" s="13">
        <v>97</v>
      </c>
      <c r="K176" s="43">
        <v>178</v>
      </c>
      <c r="L176" s="127">
        <v>45185</v>
      </c>
      <c r="M176" s="133">
        <f t="shared" si="11"/>
        <v>57.051282051282051</v>
      </c>
    </row>
    <row r="177" spans="1:13" ht="15.75" x14ac:dyDescent="0.25">
      <c r="A177" s="7">
        <v>9</v>
      </c>
      <c r="B177" s="118" t="s">
        <v>358</v>
      </c>
      <c r="C177" s="8" t="s">
        <v>359</v>
      </c>
      <c r="D177" s="11" t="s">
        <v>360</v>
      </c>
      <c r="E177" s="36">
        <v>39672</v>
      </c>
      <c r="F177" s="10">
        <v>48795599</v>
      </c>
      <c r="G177" s="11" t="s">
        <v>18</v>
      </c>
      <c r="H177" s="14" t="s">
        <v>106</v>
      </c>
      <c r="I177" s="13">
        <v>77</v>
      </c>
      <c r="J177" s="13">
        <v>90</v>
      </c>
      <c r="K177" s="43">
        <v>167</v>
      </c>
      <c r="L177" s="127">
        <v>45129</v>
      </c>
      <c r="M177" s="133">
        <f t="shared" si="11"/>
        <v>53.525641025641022</v>
      </c>
    </row>
    <row r="178" spans="1:13" ht="15.75" x14ac:dyDescent="0.25">
      <c r="A178" s="78">
        <v>10</v>
      </c>
      <c r="B178" s="118" t="s">
        <v>291</v>
      </c>
      <c r="C178" s="8" t="s">
        <v>194</v>
      </c>
      <c r="D178" s="11" t="s">
        <v>195</v>
      </c>
      <c r="E178" s="36">
        <v>39416</v>
      </c>
      <c r="F178" s="10">
        <v>48517465</v>
      </c>
      <c r="G178" s="11" t="s">
        <v>15</v>
      </c>
      <c r="H178" s="14" t="s">
        <v>106</v>
      </c>
      <c r="I178" s="13">
        <v>70</v>
      </c>
      <c r="J178" s="13">
        <v>95</v>
      </c>
      <c r="K178" s="43">
        <v>165</v>
      </c>
      <c r="L178" s="127">
        <v>45171</v>
      </c>
      <c r="M178" s="133">
        <f t="shared" si="11"/>
        <v>52.88461538461538</v>
      </c>
    </row>
    <row r="179" spans="1:13" ht="15.75" x14ac:dyDescent="0.25">
      <c r="A179" s="7">
        <v>11</v>
      </c>
      <c r="B179" s="118" t="s">
        <v>193</v>
      </c>
      <c r="C179" s="8" t="s">
        <v>194</v>
      </c>
      <c r="D179" s="11" t="s">
        <v>195</v>
      </c>
      <c r="E179" s="36">
        <v>39565</v>
      </c>
      <c r="F179" s="10">
        <v>48780694</v>
      </c>
      <c r="G179" s="11" t="s">
        <v>18</v>
      </c>
      <c r="H179" s="14" t="s">
        <v>106</v>
      </c>
      <c r="I179" s="13">
        <v>72</v>
      </c>
      <c r="J179" s="13">
        <v>92</v>
      </c>
      <c r="K179" s="43">
        <v>164</v>
      </c>
      <c r="L179" s="127">
        <v>45045</v>
      </c>
      <c r="M179" s="133">
        <f t="shared" si="11"/>
        <v>52.564102564102562</v>
      </c>
    </row>
    <row r="180" spans="1:13" ht="15.75" x14ac:dyDescent="0.25">
      <c r="A180" s="7">
        <v>12</v>
      </c>
      <c r="B180" s="118" t="s">
        <v>183</v>
      </c>
      <c r="C180" s="8" t="s">
        <v>129</v>
      </c>
      <c r="D180" s="11" t="s">
        <v>290</v>
      </c>
      <c r="E180" s="36">
        <v>40139</v>
      </c>
      <c r="F180" s="10">
        <v>49789862</v>
      </c>
      <c r="G180" s="11" t="s">
        <v>18</v>
      </c>
      <c r="H180" s="14" t="s">
        <v>106</v>
      </c>
      <c r="I180" s="13">
        <v>73</v>
      </c>
      <c r="J180" s="13">
        <v>87</v>
      </c>
      <c r="K180" s="43">
        <v>160</v>
      </c>
      <c r="L180" s="127">
        <v>45087</v>
      </c>
      <c r="M180" s="133">
        <f t="shared" si="11"/>
        <v>51.282051282051277</v>
      </c>
    </row>
    <row r="181" spans="1:13" ht="15.75" x14ac:dyDescent="0.25">
      <c r="A181" s="7">
        <v>13</v>
      </c>
      <c r="B181" s="118" t="s">
        <v>477</v>
      </c>
      <c r="C181" s="8" t="s">
        <v>351</v>
      </c>
      <c r="D181" s="11" t="s">
        <v>324</v>
      </c>
      <c r="E181" s="36">
        <v>39830</v>
      </c>
      <c r="F181" s="10">
        <v>49052156</v>
      </c>
      <c r="G181" s="11" t="s">
        <v>18</v>
      </c>
      <c r="H181" s="14" t="s">
        <v>106</v>
      </c>
      <c r="I181" s="13">
        <v>67</v>
      </c>
      <c r="J181" s="13">
        <v>90</v>
      </c>
      <c r="K181" s="43">
        <v>153</v>
      </c>
      <c r="L181" s="127">
        <v>45213</v>
      </c>
      <c r="M181" s="133">
        <f t="shared" si="11"/>
        <v>49.03846153846154</v>
      </c>
    </row>
    <row r="182" spans="1:13" ht="15.75" x14ac:dyDescent="0.25">
      <c r="A182" s="78">
        <v>14</v>
      </c>
      <c r="B182" s="118" t="s">
        <v>426</v>
      </c>
      <c r="C182" s="8" t="s">
        <v>162</v>
      </c>
      <c r="D182" s="11" t="s">
        <v>163</v>
      </c>
      <c r="E182" s="36">
        <v>39232</v>
      </c>
      <c r="F182" s="10">
        <v>48098234</v>
      </c>
      <c r="G182" s="11" t="s">
        <v>15</v>
      </c>
      <c r="H182" s="14" t="s">
        <v>106</v>
      </c>
      <c r="I182" s="13">
        <v>68</v>
      </c>
      <c r="J182" s="13">
        <v>81</v>
      </c>
      <c r="K182" s="43">
        <v>149</v>
      </c>
      <c r="L182" s="127">
        <v>45213</v>
      </c>
      <c r="M182" s="133">
        <f t="shared" si="11"/>
        <v>47.756410256410255</v>
      </c>
    </row>
    <row r="183" spans="1:13" ht="15.75" x14ac:dyDescent="0.25">
      <c r="A183" s="7">
        <v>15</v>
      </c>
      <c r="B183" s="118" t="s">
        <v>196</v>
      </c>
      <c r="C183" s="8" t="s">
        <v>154</v>
      </c>
      <c r="D183" s="11" t="s">
        <v>155</v>
      </c>
      <c r="E183" s="36">
        <v>39728</v>
      </c>
      <c r="F183" s="10">
        <v>49056022</v>
      </c>
      <c r="G183" s="11" t="s">
        <v>18</v>
      </c>
      <c r="H183" s="14" t="s">
        <v>106</v>
      </c>
      <c r="I183" s="13">
        <v>66</v>
      </c>
      <c r="J183" s="13">
        <v>80</v>
      </c>
      <c r="K183" s="43">
        <v>146</v>
      </c>
      <c r="L183" s="127">
        <v>45171</v>
      </c>
      <c r="M183" s="133">
        <f t="shared" si="11"/>
        <v>46.794871794871796</v>
      </c>
    </row>
    <row r="184" spans="1:13" ht="15.75" x14ac:dyDescent="0.25">
      <c r="A184" s="7">
        <v>16</v>
      </c>
      <c r="B184" s="118" t="s">
        <v>478</v>
      </c>
      <c r="C184" s="8" t="s">
        <v>479</v>
      </c>
      <c r="D184" s="11" t="s">
        <v>424</v>
      </c>
      <c r="E184" s="36">
        <v>39538</v>
      </c>
      <c r="F184" s="10">
        <v>48653297</v>
      </c>
      <c r="G184" s="11" t="s">
        <v>18</v>
      </c>
      <c r="H184" s="14" t="s">
        <v>106</v>
      </c>
      <c r="I184" s="13">
        <v>64</v>
      </c>
      <c r="J184" s="13">
        <v>82</v>
      </c>
      <c r="K184" s="43">
        <v>146</v>
      </c>
      <c r="L184" s="127">
        <v>45213</v>
      </c>
      <c r="M184" s="133">
        <f t="shared" si="11"/>
        <v>46.794871794871796</v>
      </c>
    </row>
    <row r="185" spans="1:13" ht="15.75" x14ac:dyDescent="0.25">
      <c r="A185" s="7">
        <v>17</v>
      </c>
      <c r="B185" s="118" t="s">
        <v>480</v>
      </c>
      <c r="C185" s="8" t="s">
        <v>481</v>
      </c>
      <c r="D185" s="11" t="s">
        <v>327</v>
      </c>
      <c r="E185" s="36">
        <v>39529</v>
      </c>
      <c r="F185" s="10">
        <v>48692208</v>
      </c>
      <c r="G185" s="11" t="s">
        <v>18</v>
      </c>
      <c r="H185" s="14" t="s">
        <v>106</v>
      </c>
      <c r="I185" s="13">
        <v>62</v>
      </c>
      <c r="J185" s="13">
        <v>80</v>
      </c>
      <c r="K185" s="43">
        <v>142</v>
      </c>
      <c r="L185" s="127">
        <v>45221</v>
      </c>
      <c r="M185" s="133">
        <f t="shared" si="11"/>
        <v>45.512820512820511</v>
      </c>
    </row>
    <row r="186" spans="1:13" ht="15.75" x14ac:dyDescent="0.25">
      <c r="A186" s="78">
        <v>18</v>
      </c>
      <c r="B186" s="118" t="s">
        <v>361</v>
      </c>
      <c r="C186" s="8" t="s">
        <v>184</v>
      </c>
      <c r="D186" s="11" t="s">
        <v>185</v>
      </c>
      <c r="E186" s="36">
        <v>39657</v>
      </c>
      <c r="F186" s="10">
        <v>49034013</v>
      </c>
      <c r="G186" s="11" t="s">
        <v>18</v>
      </c>
      <c r="H186" s="14" t="s">
        <v>106</v>
      </c>
      <c r="I186" s="13">
        <v>65</v>
      </c>
      <c r="J186" s="13">
        <v>75</v>
      </c>
      <c r="K186" s="43">
        <v>140</v>
      </c>
      <c r="L186" s="127">
        <v>45122</v>
      </c>
      <c r="M186" s="133">
        <f t="shared" si="11"/>
        <v>44.871794871794869</v>
      </c>
    </row>
    <row r="187" spans="1:13" ht="15.75" x14ac:dyDescent="0.25">
      <c r="A187" s="7">
        <v>19</v>
      </c>
      <c r="B187" s="118" t="s">
        <v>187</v>
      </c>
      <c r="C187" s="8" t="s">
        <v>141</v>
      </c>
      <c r="D187" s="11" t="s">
        <v>142</v>
      </c>
      <c r="E187" s="36">
        <v>39954</v>
      </c>
      <c r="F187" s="10">
        <v>49616777</v>
      </c>
      <c r="G187" s="11" t="s">
        <v>18</v>
      </c>
      <c r="H187" s="14" t="s">
        <v>106</v>
      </c>
      <c r="I187" s="13">
        <v>62</v>
      </c>
      <c r="J187" s="13">
        <v>73</v>
      </c>
      <c r="K187" s="43">
        <v>135</v>
      </c>
      <c r="L187" s="127">
        <v>45221</v>
      </c>
      <c r="M187" s="133">
        <f t="shared" si="11"/>
        <v>43.269230769230766</v>
      </c>
    </row>
    <row r="188" spans="1:13" ht="15.75" x14ac:dyDescent="0.25">
      <c r="A188" s="7">
        <v>20</v>
      </c>
      <c r="B188" s="118" t="s">
        <v>292</v>
      </c>
      <c r="C188" s="8" t="s">
        <v>123</v>
      </c>
      <c r="D188" s="11" t="s">
        <v>124</v>
      </c>
      <c r="E188" s="36">
        <v>40297</v>
      </c>
      <c r="F188" s="10">
        <v>50248818</v>
      </c>
      <c r="G188" s="11" t="s">
        <v>18</v>
      </c>
      <c r="H188" s="14" t="s">
        <v>106</v>
      </c>
      <c r="I188" s="13">
        <v>57</v>
      </c>
      <c r="J188" s="13">
        <v>77</v>
      </c>
      <c r="K188" s="43">
        <v>134</v>
      </c>
      <c r="L188" s="127">
        <v>45171</v>
      </c>
      <c r="M188" s="133">
        <f t="shared" si="11"/>
        <v>42.948717948717949</v>
      </c>
    </row>
    <row r="189" spans="1:13" ht="15.75" x14ac:dyDescent="0.25">
      <c r="A189" s="7">
        <v>21</v>
      </c>
      <c r="B189" s="118" t="s">
        <v>482</v>
      </c>
      <c r="C189" s="8" t="s">
        <v>141</v>
      </c>
      <c r="D189" s="11" t="s">
        <v>142</v>
      </c>
      <c r="E189" s="36">
        <v>39927</v>
      </c>
      <c r="F189" s="10">
        <v>49443126</v>
      </c>
      <c r="G189" s="11" t="s">
        <v>18</v>
      </c>
      <c r="H189" s="14" t="s">
        <v>106</v>
      </c>
      <c r="I189" s="13">
        <v>57</v>
      </c>
      <c r="J189" s="13">
        <v>65</v>
      </c>
      <c r="K189" s="43">
        <v>122</v>
      </c>
      <c r="L189" s="127">
        <v>45221</v>
      </c>
      <c r="M189" s="133">
        <f t="shared" si="11"/>
        <v>39.102564102564102</v>
      </c>
    </row>
    <row r="190" spans="1:13" ht="15.75" x14ac:dyDescent="0.25">
      <c r="A190" s="78">
        <v>22</v>
      </c>
      <c r="B190" s="118" t="s">
        <v>294</v>
      </c>
      <c r="C190" s="8" t="s">
        <v>194</v>
      </c>
      <c r="D190" s="11" t="s">
        <v>195</v>
      </c>
      <c r="E190" s="36">
        <v>39986</v>
      </c>
      <c r="F190" s="10">
        <v>49651076</v>
      </c>
      <c r="G190" s="11" t="s">
        <v>18</v>
      </c>
      <c r="H190" s="14" t="s">
        <v>106</v>
      </c>
      <c r="I190" s="13">
        <v>47</v>
      </c>
      <c r="J190" s="13">
        <v>61</v>
      </c>
      <c r="K190" s="43">
        <v>108</v>
      </c>
      <c r="L190" s="127">
        <v>45129</v>
      </c>
      <c r="M190" s="133">
        <f t="shared" si="11"/>
        <v>34.615384615384613</v>
      </c>
    </row>
    <row r="191" spans="1:13" ht="15.75" x14ac:dyDescent="0.25">
      <c r="A191" s="7">
        <v>23</v>
      </c>
      <c r="B191" s="121" t="s">
        <v>427</v>
      </c>
      <c r="C191" s="98" t="s">
        <v>184</v>
      </c>
      <c r="D191" s="77" t="s">
        <v>185</v>
      </c>
      <c r="E191" s="104">
        <v>40222</v>
      </c>
      <c r="F191" s="100">
        <v>49973790</v>
      </c>
      <c r="G191" s="77" t="s">
        <v>18</v>
      </c>
      <c r="H191" s="105" t="s">
        <v>106</v>
      </c>
      <c r="I191" s="106">
        <v>43</v>
      </c>
      <c r="J191" s="106">
        <v>57</v>
      </c>
      <c r="K191" s="107">
        <v>100</v>
      </c>
      <c r="L191" s="130">
        <v>45221</v>
      </c>
      <c r="M191" s="155">
        <f>(K191/3.12)</f>
        <v>32.051282051282051</v>
      </c>
    </row>
    <row r="192" spans="1:13" ht="16.5" thickBot="1" x14ac:dyDescent="0.3">
      <c r="A192" s="7">
        <v>24</v>
      </c>
      <c r="B192" s="118" t="s">
        <v>362</v>
      </c>
      <c r="C192" s="8" t="s">
        <v>98</v>
      </c>
      <c r="D192" s="11" t="s">
        <v>258</v>
      </c>
      <c r="E192" s="36">
        <v>39916</v>
      </c>
      <c r="F192" s="10">
        <v>49241266</v>
      </c>
      <c r="G192" s="11" t="s">
        <v>18</v>
      </c>
      <c r="H192" s="14" t="s">
        <v>106</v>
      </c>
      <c r="I192" s="13">
        <v>42</v>
      </c>
      <c r="J192" s="13">
        <v>54</v>
      </c>
      <c r="K192" s="43">
        <v>96</v>
      </c>
      <c r="L192" s="127">
        <v>45129</v>
      </c>
      <c r="M192" s="155">
        <f t="shared" si="11"/>
        <v>30.769230769230766</v>
      </c>
    </row>
    <row r="193" spans="1:13" ht="15.75" x14ac:dyDescent="0.25">
      <c r="A193" s="1">
        <v>1</v>
      </c>
      <c r="B193" s="120" t="s">
        <v>82</v>
      </c>
      <c r="C193" s="2" t="s">
        <v>71</v>
      </c>
      <c r="D193" s="4" t="s">
        <v>83</v>
      </c>
      <c r="E193" s="39">
        <v>37023</v>
      </c>
      <c r="F193" s="5">
        <v>43345048</v>
      </c>
      <c r="G193" s="4" t="s">
        <v>21</v>
      </c>
      <c r="H193" s="75" t="s">
        <v>32</v>
      </c>
      <c r="I193" s="68">
        <v>115</v>
      </c>
      <c r="J193" s="68">
        <v>147</v>
      </c>
      <c r="K193" s="69">
        <v>262</v>
      </c>
      <c r="L193" s="129">
        <v>45171</v>
      </c>
      <c r="M193" s="132">
        <f>(K193/3.31)</f>
        <v>79.154078549848947</v>
      </c>
    </row>
    <row r="194" spans="1:13" ht="15.75" x14ac:dyDescent="0.25">
      <c r="A194" s="7">
        <v>2</v>
      </c>
      <c r="B194" s="118" t="s">
        <v>105</v>
      </c>
      <c r="C194" s="8" t="s">
        <v>85</v>
      </c>
      <c r="D194" s="11" t="s">
        <v>250</v>
      </c>
      <c r="E194" s="36">
        <v>38403</v>
      </c>
      <c r="F194" s="10">
        <v>45984266</v>
      </c>
      <c r="G194" s="11" t="s">
        <v>29</v>
      </c>
      <c r="H194" s="14" t="s">
        <v>32</v>
      </c>
      <c r="I194" s="13">
        <v>100</v>
      </c>
      <c r="J194" s="13">
        <v>142</v>
      </c>
      <c r="K194" s="43">
        <v>242</v>
      </c>
      <c r="L194" s="127">
        <v>45157</v>
      </c>
      <c r="M194" s="133">
        <f>(K194/3.31)</f>
        <v>73.111782477341393</v>
      </c>
    </row>
    <row r="195" spans="1:13" ht="15.75" x14ac:dyDescent="0.25">
      <c r="A195" s="78">
        <v>3</v>
      </c>
      <c r="B195" s="117" t="s">
        <v>197</v>
      </c>
      <c r="C195" s="83" t="s">
        <v>198</v>
      </c>
      <c r="D195" s="38" t="s">
        <v>240</v>
      </c>
      <c r="E195" s="84">
        <v>38025</v>
      </c>
      <c r="F195" s="52">
        <v>45507107</v>
      </c>
      <c r="G195" s="38" t="s">
        <v>29</v>
      </c>
      <c r="H195" s="86" t="s">
        <v>32</v>
      </c>
      <c r="I195" s="66">
        <v>108</v>
      </c>
      <c r="J195" s="66">
        <v>132</v>
      </c>
      <c r="K195" s="67">
        <v>240</v>
      </c>
      <c r="L195" s="126">
        <v>45129</v>
      </c>
      <c r="M195" s="133">
        <f>(K195/3.31)</f>
        <v>72.507552870090635</v>
      </c>
    </row>
    <row r="196" spans="1:13" ht="15.75" x14ac:dyDescent="0.25">
      <c r="A196" s="78">
        <v>4</v>
      </c>
      <c r="B196" s="117" t="s">
        <v>108</v>
      </c>
      <c r="C196" s="83" t="s">
        <v>109</v>
      </c>
      <c r="D196" s="38" t="s">
        <v>259</v>
      </c>
      <c r="E196" s="84">
        <v>37157</v>
      </c>
      <c r="F196" s="52">
        <v>43595880</v>
      </c>
      <c r="G196" s="38" t="s">
        <v>21</v>
      </c>
      <c r="H196" s="86" t="s">
        <v>32</v>
      </c>
      <c r="I196" s="66">
        <v>106</v>
      </c>
      <c r="J196" s="66">
        <v>134</v>
      </c>
      <c r="K196" s="67">
        <v>240</v>
      </c>
      <c r="L196" s="126">
        <v>45171</v>
      </c>
      <c r="M196" s="133">
        <f>(K196/3.31)</f>
        <v>72.507552870090635</v>
      </c>
    </row>
    <row r="197" spans="1:13" ht="15.75" x14ac:dyDescent="0.25">
      <c r="A197" s="78">
        <v>5</v>
      </c>
      <c r="B197" s="117" t="s">
        <v>244</v>
      </c>
      <c r="C197" s="83" t="s">
        <v>184</v>
      </c>
      <c r="D197" s="38" t="s">
        <v>185</v>
      </c>
      <c r="E197" s="84">
        <v>38777</v>
      </c>
      <c r="F197" s="52">
        <v>46232782</v>
      </c>
      <c r="G197" s="38" t="s">
        <v>15</v>
      </c>
      <c r="H197" s="86" t="s">
        <v>32</v>
      </c>
      <c r="I197" s="66">
        <v>100</v>
      </c>
      <c r="J197" s="66">
        <v>135</v>
      </c>
      <c r="K197" s="67">
        <v>235</v>
      </c>
      <c r="L197" s="126">
        <v>45221</v>
      </c>
      <c r="M197" s="133">
        <f>(K197/3.31)</f>
        <v>70.996978851963746</v>
      </c>
    </row>
    <row r="198" spans="1:13" ht="15.75" x14ac:dyDescent="0.25">
      <c r="A198" s="78">
        <v>6</v>
      </c>
      <c r="B198" s="117" t="s">
        <v>364</v>
      </c>
      <c r="C198" s="83" t="s">
        <v>71</v>
      </c>
      <c r="D198" s="38" t="s">
        <v>83</v>
      </c>
      <c r="E198" s="84">
        <v>35725</v>
      </c>
      <c r="F198" s="52">
        <v>40588758</v>
      </c>
      <c r="G198" s="38" t="s">
        <v>21</v>
      </c>
      <c r="H198" s="86" t="s">
        <v>32</v>
      </c>
      <c r="I198" s="66">
        <v>103</v>
      </c>
      <c r="J198" s="66">
        <v>130</v>
      </c>
      <c r="K198" s="67">
        <v>233</v>
      </c>
      <c r="L198" s="126">
        <v>45171</v>
      </c>
      <c r="M198" s="133">
        <f>(K198/3.31)</f>
        <v>70.392749244712988</v>
      </c>
    </row>
    <row r="199" spans="1:13" ht="15.75" x14ac:dyDescent="0.25">
      <c r="A199" s="78">
        <v>7</v>
      </c>
      <c r="B199" s="117" t="s">
        <v>483</v>
      </c>
      <c r="C199" s="83" t="s">
        <v>326</v>
      </c>
      <c r="D199" s="38" t="s">
        <v>327</v>
      </c>
      <c r="E199" s="84">
        <v>36133</v>
      </c>
      <c r="F199" s="52">
        <v>41408755</v>
      </c>
      <c r="G199" s="38" t="s">
        <v>21</v>
      </c>
      <c r="H199" s="86" t="s">
        <v>32</v>
      </c>
      <c r="I199" s="66">
        <v>97</v>
      </c>
      <c r="J199" s="66">
        <v>133</v>
      </c>
      <c r="K199" s="67">
        <v>230</v>
      </c>
      <c r="L199" s="126">
        <v>45129</v>
      </c>
      <c r="M199" s="133">
        <f t="shared" ref="M199:M220" si="12">(K199/3.31)</f>
        <v>69.486404833836858</v>
      </c>
    </row>
    <row r="200" spans="1:13" ht="15.75" x14ac:dyDescent="0.25">
      <c r="A200" s="78">
        <v>8</v>
      </c>
      <c r="B200" s="117" t="s">
        <v>428</v>
      </c>
      <c r="C200" s="83" t="s">
        <v>19</v>
      </c>
      <c r="D200" s="38" t="s">
        <v>429</v>
      </c>
      <c r="E200" s="84">
        <v>35874</v>
      </c>
      <c r="F200" s="52">
        <v>41092202</v>
      </c>
      <c r="G200" s="38" t="s">
        <v>21</v>
      </c>
      <c r="H200" s="86" t="s">
        <v>32</v>
      </c>
      <c r="I200" s="66">
        <v>103</v>
      </c>
      <c r="J200" s="66">
        <v>125</v>
      </c>
      <c r="K200" s="67">
        <v>228</v>
      </c>
      <c r="L200" s="126">
        <v>45171</v>
      </c>
      <c r="M200" s="133">
        <f t="shared" si="12"/>
        <v>68.882175226586099</v>
      </c>
    </row>
    <row r="201" spans="1:13" ht="15.75" x14ac:dyDescent="0.25">
      <c r="A201" s="78">
        <v>9</v>
      </c>
      <c r="B201" s="117" t="s">
        <v>239</v>
      </c>
      <c r="C201" s="83" t="s">
        <v>42</v>
      </c>
      <c r="D201" s="38" t="s">
        <v>120</v>
      </c>
      <c r="E201" s="84">
        <v>37956</v>
      </c>
      <c r="F201" s="52">
        <v>45410799</v>
      </c>
      <c r="G201" s="38" t="s">
        <v>29</v>
      </c>
      <c r="H201" s="86" t="s">
        <v>32</v>
      </c>
      <c r="I201" s="66">
        <v>93</v>
      </c>
      <c r="J201" s="66">
        <v>130</v>
      </c>
      <c r="K201" s="67">
        <v>223</v>
      </c>
      <c r="L201" s="126">
        <v>45045</v>
      </c>
      <c r="M201" s="133">
        <f t="shared" si="12"/>
        <v>67.371601208459211</v>
      </c>
    </row>
    <row r="202" spans="1:13" ht="15.75" x14ac:dyDescent="0.25">
      <c r="A202" s="78">
        <v>10</v>
      </c>
      <c r="B202" s="117" t="s">
        <v>430</v>
      </c>
      <c r="C202" s="83" t="s">
        <v>129</v>
      </c>
      <c r="D202" s="38" t="s">
        <v>424</v>
      </c>
      <c r="E202" s="84">
        <v>34291</v>
      </c>
      <c r="F202" s="52">
        <v>37590256</v>
      </c>
      <c r="G202" s="38" t="s">
        <v>21</v>
      </c>
      <c r="H202" s="86" t="s">
        <v>32</v>
      </c>
      <c r="I202" s="66">
        <v>95</v>
      </c>
      <c r="J202" s="66">
        <v>120</v>
      </c>
      <c r="K202" s="67">
        <v>215</v>
      </c>
      <c r="L202" s="126">
        <v>45171</v>
      </c>
      <c r="M202" s="133">
        <f t="shared" si="12"/>
        <v>64.954682779456192</v>
      </c>
    </row>
    <row r="203" spans="1:13" ht="15.75" x14ac:dyDescent="0.25">
      <c r="A203" s="78">
        <v>11</v>
      </c>
      <c r="B203" s="117" t="s">
        <v>293</v>
      </c>
      <c r="C203" s="83" t="s">
        <v>25</v>
      </c>
      <c r="D203" s="38" t="s">
        <v>256</v>
      </c>
      <c r="E203" s="84">
        <v>35538</v>
      </c>
      <c r="F203" s="52">
        <v>40426974</v>
      </c>
      <c r="G203" s="38" t="s">
        <v>21</v>
      </c>
      <c r="H203" s="86" t="s">
        <v>32</v>
      </c>
      <c r="I203" s="66">
        <v>90</v>
      </c>
      <c r="J203" s="66">
        <v>118</v>
      </c>
      <c r="K203" s="67">
        <v>208</v>
      </c>
      <c r="L203" s="126">
        <v>45087</v>
      </c>
      <c r="M203" s="133">
        <f t="shared" si="12"/>
        <v>62.839879154078545</v>
      </c>
    </row>
    <row r="204" spans="1:13" ht="15.75" x14ac:dyDescent="0.25">
      <c r="A204" s="78">
        <v>12</v>
      </c>
      <c r="B204" s="122" t="s">
        <v>110</v>
      </c>
      <c r="C204" s="79" t="s">
        <v>109</v>
      </c>
      <c r="D204" s="80" t="s">
        <v>259</v>
      </c>
      <c r="E204" s="81">
        <v>38311</v>
      </c>
      <c r="F204" s="64">
        <v>46266749</v>
      </c>
      <c r="G204" s="38" t="s">
        <v>29</v>
      </c>
      <c r="H204" s="82" t="s">
        <v>32</v>
      </c>
      <c r="I204" s="29">
        <v>90</v>
      </c>
      <c r="J204" s="29">
        <v>115</v>
      </c>
      <c r="K204" s="48">
        <v>205</v>
      </c>
      <c r="L204" s="126">
        <v>45087</v>
      </c>
      <c r="M204" s="133">
        <f t="shared" si="12"/>
        <v>61.933534743202415</v>
      </c>
    </row>
    <row r="205" spans="1:13" ht="15.75" x14ac:dyDescent="0.25">
      <c r="A205" s="78">
        <v>13</v>
      </c>
      <c r="B205" s="122" t="s">
        <v>365</v>
      </c>
      <c r="C205" s="79" t="s">
        <v>141</v>
      </c>
      <c r="D205" s="80" t="s">
        <v>142</v>
      </c>
      <c r="E205" s="81">
        <v>36690</v>
      </c>
      <c r="F205" s="64">
        <v>42718227</v>
      </c>
      <c r="G205" s="38" t="s">
        <v>21</v>
      </c>
      <c r="H205" s="82" t="s">
        <v>32</v>
      </c>
      <c r="I205" s="29">
        <v>90</v>
      </c>
      <c r="J205" s="29">
        <v>110</v>
      </c>
      <c r="K205" s="48">
        <v>200</v>
      </c>
      <c r="L205" s="126">
        <v>45221</v>
      </c>
      <c r="M205" s="133">
        <f t="shared" si="12"/>
        <v>60.422960725075527</v>
      </c>
    </row>
    <row r="206" spans="1:13" ht="15.75" x14ac:dyDescent="0.25">
      <c r="A206" s="7">
        <v>14</v>
      </c>
      <c r="B206" s="118" t="s">
        <v>60</v>
      </c>
      <c r="C206" s="8" t="s">
        <v>76</v>
      </c>
      <c r="D206" s="11" t="s">
        <v>253</v>
      </c>
      <c r="E206" s="36">
        <v>39237</v>
      </c>
      <c r="F206" s="10">
        <v>48013654</v>
      </c>
      <c r="G206" s="11" t="s">
        <v>15</v>
      </c>
      <c r="H206" s="12" t="s">
        <v>32</v>
      </c>
      <c r="I206" s="9">
        <v>90</v>
      </c>
      <c r="J206" s="9">
        <v>105</v>
      </c>
      <c r="K206" s="44">
        <v>195</v>
      </c>
      <c r="L206" s="127">
        <v>45089</v>
      </c>
      <c r="M206" s="133">
        <f t="shared" si="12"/>
        <v>58.912386706948638</v>
      </c>
    </row>
    <row r="207" spans="1:13" ht="15.75" x14ac:dyDescent="0.25">
      <c r="A207" s="108">
        <v>15</v>
      </c>
      <c r="B207" s="118" t="s">
        <v>59</v>
      </c>
      <c r="C207" s="8" t="s">
        <v>77</v>
      </c>
      <c r="D207" s="11" t="s">
        <v>78</v>
      </c>
      <c r="E207" s="36">
        <v>38873</v>
      </c>
      <c r="F207" s="10">
        <v>46986985</v>
      </c>
      <c r="G207" s="11" t="s">
        <v>15</v>
      </c>
      <c r="H207" s="12" t="s">
        <v>32</v>
      </c>
      <c r="I207" s="9">
        <v>87</v>
      </c>
      <c r="J207" s="9">
        <v>105</v>
      </c>
      <c r="K207" s="44">
        <v>192</v>
      </c>
      <c r="L207" s="127">
        <v>44996</v>
      </c>
      <c r="M207" s="133">
        <f t="shared" si="12"/>
        <v>58.006042296072508</v>
      </c>
    </row>
    <row r="208" spans="1:13" ht="15.75" x14ac:dyDescent="0.25">
      <c r="A208" s="7">
        <v>16</v>
      </c>
      <c r="B208" s="117" t="s">
        <v>199</v>
      </c>
      <c r="C208" s="83" t="s">
        <v>200</v>
      </c>
      <c r="D208" s="38" t="s">
        <v>256</v>
      </c>
      <c r="E208" s="84">
        <v>39624</v>
      </c>
      <c r="F208" s="52">
        <v>48794704</v>
      </c>
      <c r="G208" s="38" t="s">
        <v>18</v>
      </c>
      <c r="H208" s="85" t="s">
        <v>32</v>
      </c>
      <c r="I208" s="47">
        <v>83</v>
      </c>
      <c r="J208" s="47">
        <v>107</v>
      </c>
      <c r="K208" s="53">
        <v>190</v>
      </c>
      <c r="L208" s="127">
        <v>45129</v>
      </c>
      <c r="M208" s="133">
        <f t="shared" si="12"/>
        <v>57.401812688821749</v>
      </c>
    </row>
    <row r="209" spans="1:13" ht="15.75" x14ac:dyDescent="0.25">
      <c r="A209" s="7">
        <v>17</v>
      </c>
      <c r="B209" s="117" t="s">
        <v>190</v>
      </c>
      <c r="C209" s="83" t="s">
        <v>191</v>
      </c>
      <c r="D209" s="38" t="s">
        <v>180</v>
      </c>
      <c r="E209" s="84">
        <v>38727</v>
      </c>
      <c r="F209" s="52">
        <v>47078986</v>
      </c>
      <c r="G209" s="38" t="s">
        <v>15</v>
      </c>
      <c r="H209" s="85" t="s">
        <v>32</v>
      </c>
      <c r="I209" s="47">
        <v>86</v>
      </c>
      <c r="J209" s="47">
        <v>103</v>
      </c>
      <c r="K209" s="53">
        <v>189</v>
      </c>
      <c r="L209" s="127">
        <v>45213</v>
      </c>
      <c r="M209" s="133">
        <f t="shared" si="12"/>
        <v>57.09969788519637</v>
      </c>
    </row>
    <row r="210" spans="1:13" ht="15.75" x14ac:dyDescent="0.25">
      <c r="A210" s="7">
        <v>18</v>
      </c>
      <c r="B210" s="117" t="s">
        <v>201</v>
      </c>
      <c r="C210" s="83" t="s">
        <v>42</v>
      </c>
      <c r="D210" s="38" t="s">
        <v>120</v>
      </c>
      <c r="E210" s="84">
        <v>39711</v>
      </c>
      <c r="F210" s="52">
        <v>48710831</v>
      </c>
      <c r="G210" s="38" t="s">
        <v>18</v>
      </c>
      <c r="H210" s="85" t="s">
        <v>32</v>
      </c>
      <c r="I210" s="47">
        <v>80</v>
      </c>
      <c r="J210" s="47">
        <v>100</v>
      </c>
      <c r="K210" s="53">
        <v>180</v>
      </c>
      <c r="L210" s="127">
        <v>45171</v>
      </c>
      <c r="M210" s="133">
        <f t="shared" si="12"/>
        <v>54.380664652567972</v>
      </c>
    </row>
    <row r="211" spans="1:13" ht="15.75" x14ac:dyDescent="0.25">
      <c r="A211" s="7">
        <v>19</v>
      </c>
      <c r="B211" s="117" t="s">
        <v>431</v>
      </c>
      <c r="C211" s="83" t="s">
        <v>71</v>
      </c>
      <c r="D211" s="38" t="s">
        <v>83</v>
      </c>
      <c r="E211" s="84">
        <v>39321</v>
      </c>
      <c r="F211" s="52">
        <v>47894957</v>
      </c>
      <c r="G211" s="38" t="s">
        <v>15</v>
      </c>
      <c r="H211" s="85" t="s">
        <v>32</v>
      </c>
      <c r="I211" s="47">
        <v>83</v>
      </c>
      <c r="J211" s="47">
        <v>97</v>
      </c>
      <c r="K211" s="53">
        <v>180</v>
      </c>
      <c r="L211" s="127">
        <v>45171</v>
      </c>
      <c r="M211" s="133">
        <f t="shared" si="12"/>
        <v>54.380664652567972</v>
      </c>
    </row>
    <row r="212" spans="1:13" ht="15.75" x14ac:dyDescent="0.25">
      <c r="A212" s="7">
        <v>20</v>
      </c>
      <c r="B212" s="117" t="s">
        <v>366</v>
      </c>
      <c r="C212" s="83" t="s">
        <v>367</v>
      </c>
      <c r="D212" s="38" t="s">
        <v>127</v>
      </c>
      <c r="E212" s="84">
        <v>39439</v>
      </c>
      <c r="F212" s="52">
        <v>48281297</v>
      </c>
      <c r="G212" s="38" t="s">
        <v>15</v>
      </c>
      <c r="H212" s="85" t="s">
        <v>32</v>
      </c>
      <c r="I212" s="47">
        <v>76</v>
      </c>
      <c r="J212" s="47">
        <v>99</v>
      </c>
      <c r="K212" s="53">
        <v>175</v>
      </c>
      <c r="L212" s="127">
        <v>45185</v>
      </c>
      <c r="M212" s="133">
        <f t="shared" si="12"/>
        <v>52.870090634441084</v>
      </c>
    </row>
    <row r="213" spans="1:13" ht="15.75" x14ac:dyDescent="0.25">
      <c r="A213" s="7">
        <v>21</v>
      </c>
      <c r="B213" s="117" t="s">
        <v>432</v>
      </c>
      <c r="C213" s="83" t="s">
        <v>359</v>
      </c>
      <c r="D213" s="38" t="s">
        <v>360</v>
      </c>
      <c r="E213" s="84">
        <v>39672</v>
      </c>
      <c r="F213" s="52">
        <v>48795599</v>
      </c>
      <c r="G213" s="38" t="s">
        <v>18</v>
      </c>
      <c r="H213" s="85" t="s">
        <v>32</v>
      </c>
      <c r="I213" s="47">
        <v>83</v>
      </c>
      <c r="J213" s="47">
        <v>90</v>
      </c>
      <c r="K213" s="53">
        <v>173</v>
      </c>
      <c r="L213" s="127">
        <v>45171</v>
      </c>
      <c r="M213" s="133">
        <f t="shared" si="12"/>
        <v>52.265861027190333</v>
      </c>
    </row>
    <row r="214" spans="1:13" ht="15.75" x14ac:dyDescent="0.25">
      <c r="A214" s="7">
        <v>22</v>
      </c>
      <c r="B214" s="117" t="s">
        <v>368</v>
      </c>
      <c r="C214" s="83" t="s">
        <v>191</v>
      </c>
      <c r="D214" s="38" t="s">
        <v>180</v>
      </c>
      <c r="E214" s="84">
        <v>38796</v>
      </c>
      <c r="F214" s="52">
        <v>47266629</v>
      </c>
      <c r="G214" s="38" t="s">
        <v>15</v>
      </c>
      <c r="H214" s="85" t="s">
        <v>32</v>
      </c>
      <c r="I214" s="47">
        <v>70</v>
      </c>
      <c r="J214" s="47">
        <v>90</v>
      </c>
      <c r="K214" s="53">
        <v>160</v>
      </c>
      <c r="L214" s="127">
        <v>45178</v>
      </c>
      <c r="M214" s="133">
        <f t="shared" si="12"/>
        <v>48.338368580060425</v>
      </c>
    </row>
    <row r="215" spans="1:13" ht="15.75" x14ac:dyDescent="0.25">
      <c r="A215" s="7">
        <v>23</v>
      </c>
      <c r="B215" s="117" t="s">
        <v>434</v>
      </c>
      <c r="C215" s="83" t="s">
        <v>157</v>
      </c>
      <c r="D215" s="38" t="s">
        <v>158</v>
      </c>
      <c r="E215" s="84">
        <v>39777</v>
      </c>
      <c r="F215" s="52">
        <v>49199457</v>
      </c>
      <c r="G215" s="38" t="s">
        <v>18</v>
      </c>
      <c r="H215" s="85" t="s">
        <v>32</v>
      </c>
      <c r="I215" s="47">
        <v>70</v>
      </c>
      <c r="J215" s="47">
        <v>90</v>
      </c>
      <c r="K215" s="53">
        <v>160</v>
      </c>
      <c r="L215" s="127">
        <v>45213</v>
      </c>
      <c r="M215" s="133">
        <f>(K215/3.31)</f>
        <v>48.338368580060425</v>
      </c>
    </row>
    <row r="216" spans="1:13" ht="15.75" x14ac:dyDescent="0.25">
      <c r="A216" s="7">
        <v>24</v>
      </c>
      <c r="B216" s="117" t="s">
        <v>433</v>
      </c>
      <c r="C216" s="83" t="s">
        <v>71</v>
      </c>
      <c r="D216" s="38" t="s">
        <v>83</v>
      </c>
      <c r="E216" s="84">
        <v>40292</v>
      </c>
      <c r="F216" s="52">
        <v>49771946</v>
      </c>
      <c r="G216" s="38" t="s">
        <v>18</v>
      </c>
      <c r="H216" s="85" t="s">
        <v>32</v>
      </c>
      <c r="I216" s="47">
        <v>73</v>
      </c>
      <c r="J216" s="47">
        <v>85</v>
      </c>
      <c r="K216" s="53">
        <v>158</v>
      </c>
      <c r="L216" s="127">
        <v>45171</v>
      </c>
      <c r="M216" s="133">
        <f t="shared" si="12"/>
        <v>47.734138972809667</v>
      </c>
    </row>
    <row r="217" spans="1:13" ht="15.75" x14ac:dyDescent="0.25">
      <c r="A217" s="7">
        <v>25</v>
      </c>
      <c r="B217" s="117" t="s">
        <v>369</v>
      </c>
      <c r="C217" s="83" t="s">
        <v>189</v>
      </c>
      <c r="D217" s="38" t="s">
        <v>127</v>
      </c>
      <c r="E217" s="84">
        <v>39155</v>
      </c>
      <c r="F217" s="52">
        <v>47811629</v>
      </c>
      <c r="G217" s="38" t="s">
        <v>15</v>
      </c>
      <c r="H217" s="85" t="s">
        <v>32</v>
      </c>
      <c r="I217" s="47">
        <v>65</v>
      </c>
      <c r="J217" s="47">
        <v>85</v>
      </c>
      <c r="K217" s="53">
        <v>150</v>
      </c>
      <c r="L217" s="127">
        <v>45129</v>
      </c>
      <c r="M217" s="133">
        <f t="shared" si="12"/>
        <v>45.317220543806648</v>
      </c>
    </row>
    <row r="218" spans="1:13" ht="15.75" x14ac:dyDescent="0.25">
      <c r="A218" s="7">
        <v>26</v>
      </c>
      <c r="B218" s="117" t="s">
        <v>435</v>
      </c>
      <c r="C218" s="83" t="s">
        <v>418</v>
      </c>
      <c r="D218" s="38" t="s">
        <v>324</v>
      </c>
      <c r="E218" s="84">
        <v>39592</v>
      </c>
      <c r="F218" s="52">
        <v>48354461</v>
      </c>
      <c r="G218" s="38" t="s">
        <v>18</v>
      </c>
      <c r="H218" s="85" t="s">
        <v>32</v>
      </c>
      <c r="I218" s="47">
        <v>65</v>
      </c>
      <c r="J218" s="47">
        <v>85</v>
      </c>
      <c r="K218" s="53">
        <v>150</v>
      </c>
      <c r="L218" s="127">
        <v>45213</v>
      </c>
      <c r="M218" s="133">
        <f t="shared" si="12"/>
        <v>45.317220543806648</v>
      </c>
    </row>
    <row r="219" spans="1:13" ht="15.75" x14ac:dyDescent="0.25">
      <c r="A219" s="7">
        <v>27</v>
      </c>
      <c r="B219" s="117" t="s">
        <v>436</v>
      </c>
      <c r="C219" s="83" t="s">
        <v>184</v>
      </c>
      <c r="D219" s="38" t="s">
        <v>185</v>
      </c>
      <c r="E219" s="84">
        <v>38732</v>
      </c>
      <c r="F219" s="52">
        <v>46232708</v>
      </c>
      <c r="G219" s="38" t="s">
        <v>15</v>
      </c>
      <c r="H219" s="85" t="s">
        <v>32</v>
      </c>
      <c r="I219" s="47">
        <v>56</v>
      </c>
      <c r="J219" s="47">
        <v>78</v>
      </c>
      <c r="K219" s="53">
        <v>134</v>
      </c>
      <c r="L219" s="127">
        <v>45171</v>
      </c>
      <c r="M219" s="133">
        <f t="shared" si="12"/>
        <v>40.483383685800604</v>
      </c>
    </row>
    <row r="220" spans="1:13" ht="15.75" x14ac:dyDescent="0.25">
      <c r="A220" s="7">
        <v>28</v>
      </c>
      <c r="B220" s="118" t="s">
        <v>370</v>
      </c>
      <c r="C220" s="8" t="s">
        <v>194</v>
      </c>
      <c r="D220" s="11" t="s">
        <v>195</v>
      </c>
      <c r="E220" s="36">
        <v>39986</v>
      </c>
      <c r="F220" s="10">
        <v>49651076</v>
      </c>
      <c r="G220" s="11" t="s">
        <v>18</v>
      </c>
      <c r="H220" s="12" t="s">
        <v>32</v>
      </c>
      <c r="I220" s="9">
        <v>57</v>
      </c>
      <c r="J220" s="9">
        <v>73</v>
      </c>
      <c r="K220" s="44">
        <v>130</v>
      </c>
      <c r="L220" s="127">
        <v>45221</v>
      </c>
      <c r="M220" s="133">
        <f t="shared" si="12"/>
        <v>39.274924471299094</v>
      </c>
    </row>
    <row r="221" spans="1:13" ht="16.5" thickBot="1" x14ac:dyDescent="0.3">
      <c r="A221" s="76">
        <v>29</v>
      </c>
      <c r="B221" s="121" t="s">
        <v>202</v>
      </c>
      <c r="C221" s="98" t="s">
        <v>102</v>
      </c>
      <c r="D221" s="77" t="s">
        <v>104</v>
      </c>
      <c r="E221" s="104">
        <v>40137</v>
      </c>
      <c r="F221" s="100">
        <v>49823176</v>
      </c>
      <c r="G221" s="77" t="s">
        <v>18</v>
      </c>
      <c r="H221" s="101" t="s">
        <v>32</v>
      </c>
      <c r="I221" s="102">
        <v>43</v>
      </c>
      <c r="J221" s="102">
        <v>51</v>
      </c>
      <c r="K221" s="103">
        <v>94</v>
      </c>
      <c r="L221" s="130">
        <v>45087</v>
      </c>
      <c r="M221" s="154">
        <f>(K221/3.31)</f>
        <v>28.398791540785499</v>
      </c>
    </row>
    <row r="222" spans="1:13" ht="16.5" customHeight="1" x14ac:dyDescent="0.25">
      <c r="A222" s="1">
        <v>1</v>
      </c>
      <c r="B222" s="120" t="s">
        <v>27</v>
      </c>
      <c r="C222" s="2" t="s">
        <v>28</v>
      </c>
      <c r="D222" s="4" t="s">
        <v>72</v>
      </c>
      <c r="E222" s="39">
        <v>37884</v>
      </c>
      <c r="F222" s="5">
        <v>43666283</v>
      </c>
      <c r="G222" s="4" t="s">
        <v>29</v>
      </c>
      <c r="H222" s="6" t="s">
        <v>33</v>
      </c>
      <c r="I222" s="3">
        <v>132</v>
      </c>
      <c r="J222" s="3">
        <v>163</v>
      </c>
      <c r="K222" s="42">
        <v>295</v>
      </c>
      <c r="L222" s="129">
        <v>45171</v>
      </c>
      <c r="M222" s="132">
        <f t="shared" ref="M222:M256" si="13">(K222/3.48)</f>
        <v>84.770114942528735</v>
      </c>
    </row>
    <row r="223" spans="1:13" ht="15.75" x14ac:dyDescent="0.25">
      <c r="A223" s="78">
        <v>2</v>
      </c>
      <c r="B223" s="117" t="s">
        <v>87</v>
      </c>
      <c r="C223" s="83" t="s">
        <v>24</v>
      </c>
      <c r="D223" s="38" t="s">
        <v>256</v>
      </c>
      <c r="E223" s="84">
        <v>34990</v>
      </c>
      <c r="F223" s="52">
        <v>39266791</v>
      </c>
      <c r="G223" s="38" t="s">
        <v>21</v>
      </c>
      <c r="H223" s="85" t="s">
        <v>33</v>
      </c>
      <c r="I223" s="47">
        <v>129</v>
      </c>
      <c r="J223" s="47">
        <v>159</v>
      </c>
      <c r="K223" s="53">
        <v>288</v>
      </c>
      <c r="L223" s="126">
        <v>45171</v>
      </c>
      <c r="M223" s="133">
        <f t="shared" si="13"/>
        <v>82.758620689655174</v>
      </c>
    </row>
    <row r="224" spans="1:13" ht="15.75" x14ac:dyDescent="0.25">
      <c r="A224" s="78">
        <v>3</v>
      </c>
      <c r="B224" s="117" t="s">
        <v>299</v>
      </c>
      <c r="C224" s="83" t="s">
        <v>24</v>
      </c>
      <c r="D224" s="38" t="s">
        <v>256</v>
      </c>
      <c r="E224" s="84">
        <v>36481</v>
      </c>
      <c r="F224" s="52">
        <v>41903594</v>
      </c>
      <c r="G224" s="38" t="s">
        <v>21</v>
      </c>
      <c r="H224" s="85" t="s">
        <v>33</v>
      </c>
      <c r="I224" s="47">
        <v>122</v>
      </c>
      <c r="J224" s="47">
        <v>146</v>
      </c>
      <c r="K224" s="53">
        <v>268</v>
      </c>
      <c r="L224" s="126">
        <v>45129</v>
      </c>
      <c r="M224" s="133">
        <f t="shared" si="13"/>
        <v>77.011494252873561</v>
      </c>
    </row>
    <row r="225" spans="1:13" ht="15.75" x14ac:dyDescent="0.25">
      <c r="A225" s="78">
        <v>4</v>
      </c>
      <c r="B225" s="117" t="s">
        <v>245</v>
      </c>
      <c r="C225" s="83" t="s">
        <v>371</v>
      </c>
      <c r="D225" s="202" t="s">
        <v>372</v>
      </c>
      <c r="E225" s="84">
        <v>36295</v>
      </c>
      <c r="F225" s="52">
        <v>41816738</v>
      </c>
      <c r="G225" s="38" t="s">
        <v>21</v>
      </c>
      <c r="H225" s="85" t="s">
        <v>33</v>
      </c>
      <c r="I225" s="47">
        <v>115</v>
      </c>
      <c r="J225" s="47">
        <v>150</v>
      </c>
      <c r="K225" s="53">
        <v>265</v>
      </c>
      <c r="L225" s="126">
        <v>45221</v>
      </c>
      <c r="M225" s="133">
        <f t="shared" si="13"/>
        <v>76.149425287356323</v>
      </c>
    </row>
    <row r="226" spans="1:13" ht="15.75" x14ac:dyDescent="0.25">
      <c r="A226" s="78">
        <v>5</v>
      </c>
      <c r="B226" s="117" t="s">
        <v>484</v>
      </c>
      <c r="C226" s="83" t="s">
        <v>24</v>
      </c>
      <c r="D226" s="202" t="s">
        <v>256</v>
      </c>
      <c r="E226" s="84">
        <v>37015</v>
      </c>
      <c r="F226" s="52">
        <v>43037375</v>
      </c>
      <c r="G226" s="38" t="s">
        <v>21</v>
      </c>
      <c r="H226" s="85" t="s">
        <v>33</v>
      </c>
      <c r="I226" s="47">
        <v>110</v>
      </c>
      <c r="J226" s="47">
        <v>150</v>
      </c>
      <c r="K226" s="53">
        <v>260</v>
      </c>
      <c r="L226" s="126">
        <v>45213</v>
      </c>
      <c r="M226" s="133">
        <f t="shared" si="13"/>
        <v>74.712643678160916</v>
      </c>
    </row>
    <row r="227" spans="1:13" ht="15.75" x14ac:dyDescent="0.25">
      <c r="A227" s="78">
        <v>6</v>
      </c>
      <c r="B227" s="117" t="s">
        <v>485</v>
      </c>
      <c r="C227" s="83" t="s">
        <v>71</v>
      </c>
      <c r="D227" s="202" t="s">
        <v>83</v>
      </c>
      <c r="E227" s="84">
        <v>37023</v>
      </c>
      <c r="F227" s="52">
        <v>43345048</v>
      </c>
      <c r="G227" s="38" t="s">
        <v>21</v>
      </c>
      <c r="H227" s="85" t="s">
        <v>33</v>
      </c>
      <c r="I227" s="47">
        <v>118</v>
      </c>
      <c r="J227" s="47">
        <v>140</v>
      </c>
      <c r="K227" s="53">
        <v>258</v>
      </c>
      <c r="L227" s="126">
        <v>45213</v>
      </c>
      <c r="M227" s="133">
        <f t="shared" si="13"/>
        <v>74.137931034482762</v>
      </c>
    </row>
    <row r="228" spans="1:13" ht="15.75" x14ac:dyDescent="0.25">
      <c r="A228" s="78">
        <v>7</v>
      </c>
      <c r="B228" s="117" t="s">
        <v>203</v>
      </c>
      <c r="C228" s="83" t="s">
        <v>96</v>
      </c>
      <c r="D228" s="38" t="s">
        <v>256</v>
      </c>
      <c r="E228" s="84">
        <v>36840</v>
      </c>
      <c r="F228" s="52">
        <v>43051200</v>
      </c>
      <c r="G228" s="38" t="s">
        <v>21</v>
      </c>
      <c r="H228" s="85" t="s">
        <v>33</v>
      </c>
      <c r="I228" s="47">
        <v>115</v>
      </c>
      <c r="J228" s="47">
        <v>140</v>
      </c>
      <c r="K228" s="53">
        <v>255</v>
      </c>
      <c r="L228" s="126">
        <v>45171</v>
      </c>
      <c r="M228" s="133">
        <f t="shared" si="13"/>
        <v>73.275862068965523</v>
      </c>
    </row>
    <row r="229" spans="1:13" ht="15.75" x14ac:dyDescent="0.25">
      <c r="A229" s="78">
        <v>8</v>
      </c>
      <c r="B229" s="117" t="s">
        <v>373</v>
      </c>
      <c r="C229" s="83" t="s">
        <v>374</v>
      </c>
      <c r="D229" s="38" t="s">
        <v>256</v>
      </c>
      <c r="E229" s="84">
        <v>35672</v>
      </c>
      <c r="F229" s="52">
        <v>41234822</v>
      </c>
      <c r="G229" s="38" t="s">
        <v>21</v>
      </c>
      <c r="H229" s="85" t="s">
        <v>33</v>
      </c>
      <c r="I229" s="47">
        <v>107</v>
      </c>
      <c r="J229" s="47">
        <v>145</v>
      </c>
      <c r="K229" s="53">
        <v>252</v>
      </c>
      <c r="L229" s="127">
        <v>45213</v>
      </c>
      <c r="M229" s="133">
        <f t="shared" si="13"/>
        <v>72.41379310344827</v>
      </c>
    </row>
    <row r="230" spans="1:13" ht="15.75" customHeight="1" x14ac:dyDescent="0.25">
      <c r="A230" s="78">
        <v>9</v>
      </c>
      <c r="B230" s="117" t="s">
        <v>205</v>
      </c>
      <c r="C230" s="83" t="s">
        <v>141</v>
      </c>
      <c r="D230" s="38" t="s">
        <v>142</v>
      </c>
      <c r="E230" s="84">
        <v>38720</v>
      </c>
      <c r="F230" s="65">
        <v>46049632</v>
      </c>
      <c r="G230" s="38" t="s">
        <v>15</v>
      </c>
      <c r="H230" s="85" t="s">
        <v>33</v>
      </c>
      <c r="I230" s="47">
        <v>110</v>
      </c>
      <c r="J230" s="47">
        <v>140</v>
      </c>
      <c r="K230" s="53">
        <v>250</v>
      </c>
      <c r="L230" s="127">
        <v>45087</v>
      </c>
      <c r="M230" s="133">
        <f t="shared" si="13"/>
        <v>71.839080459770116</v>
      </c>
    </row>
    <row r="231" spans="1:13" ht="15.75" customHeight="1" x14ac:dyDescent="0.25">
      <c r="A231" s="78">
        <v>10</v>
      </c>
      <c r="B231" s="118" t="s">
        <v>62</v>
      </c>
      <c r="C231" s="8" t="s">
        <v>80</v>
      </c>
      <c r="D231" s="11" t="s">
        <v>246</v>
      </c>
      <c r="E231" s="36">
        <v>39297</v>
      </c>
      <c r="F231" s="10">
        <v>48145476</v>
      </c>
      <c r="G231" s="11" t="s">
        <v>15</v>
      </c>
      <c r="H231" s="12" t="s">
        <v>33</v>
      </c>
      <c r="I231" s="9">
        <v>107</v>
      </c>
      <c r="J231" s="9">
        <v>140</v>
      </c>
      <c r="K231" s="44">
        <v>247</v>
      </c>
      <c r="L231" s="127">
        <v>45185</v>
      </c>
      <c r="M231" s="133">
        <f t="shared" si="13"/>
        <v>70.977011494252878</v>
      </c>
    </row>
    <row r="232" spans="1:13" ht="15.75" customHeight="1" x14ac:dyDescent="0.25">
      <c r="A232" s="78">
        <v>11</v>
      </c>
      <c r="B232" s="117" t="s">
        <v>486</v>
      </c>
      <c r="C232" s="83" t="s">
        <v>24</v>
      </c>
      <c r="D232" s="38" t="s">
        <v>256</v>
      </c>
      <c r="E232" s="84">
        <v>36731</v>
      </c>
      <c r="F232" s="52">
        <v>42775925</v>
      </c>
      <c r="G232" s="38" t="s">
        <v>21</v>
      </c>
      <c r="H232" s="85" t="s">
        <v>33</v>
      </c>
      <c r="I232" s="47">
        <v>110</v>
      </c>
      <c r="J232" s="47">
        <v>135</v>
      </c>
      <c r="K232" s="53">
        <v>245</v>
      </c>
      <c r="L232" s="127">
        <v>45213</v>
      </c>
      <c r="M232" s="133">
        <f t="shared" si="13"/>
        <v>70.402298850574709</v>
      </c>
    </row>
    <row r="233" spans="1:13" ht="15.75" x14ac:dyDescent="0.25">
      <c r="A233" s="78">
        <v>12</v>
      </c>
      <c r="B233" s="117" t="s">
        <v>61</v>
      </c>
      <c r="C233" s="83" t="s">
        <v>75</v>
      </c>
      <c r="D233" s="38" t="s">
        <v>253</v>
      </c>
      <c r="E233" s="84">
        <v>35810</v>
      </c>
      <c r="F233" s="65">
        <v>40960106</v>
      </c>
      <c r="G233" s="38" t="s">
        <v>21</v>
      </c>
      <c r="H233" s="85" t="s">
        <v>33</v>
      </c>
      <c r="I233" s="47">
        <v>108</v>
      </c>
      <c r="J233" s="47">
        <v>136</v>
      </c>
      <c r="K233" s="53">
        <v>244</v>
      </c>
      <c r="L233" s="127">
        <v>45185</v>
      </c>
      <c r="M233" s="133">
        <f t="shared" si="13"/>
        <v>70.114942528735639</v>
      </c>
    </row>
    <row r="234" spans="1:13" ht="15.75" x14ac:dyDescent="0.25">
      <c r="A234" s="78">
        <v>13</v>
      </c>
      <c r="B234" s="117" t="s">
        <v>204</v>
      </c>
      <c r="C234" s="83" t="s">
        <v>371</v>
      </c>
      <c r="D234" s="202" t="s">
        <v>372</v>
      </c>
      <c r="E234" s="84">
        <v>36292</v>
      </c>
      <c r="F234" s="52">
        <v>41816746</v>
      </c>
      <c r="G234" s="38" t="s">
        <v>21</v>
      </c>
      <c r="H234" s="85" t="s">
        <v>33</v>
      </c>
      <c r="I234" s="47">
        <v>106</v>
      </c>
      <c r="J234" s="47">
        <v>135</v>
      </c>
      <c r="K234" s="53">
        <v>241</v>
      </c>
      <c r="L234" s="126">
        <v>45045</v>
      </c>
      <c r="M234" s="133">
        <f t="shared" si="13"/>
        <v>69.252873563218387</v>
      </c>
    </row>
    <row r="235" spans="1:13" ht="15.75" x14ac:dyDescent="0.25">
      <c r="A235" s="78">
        <v>14</v>
      </c>
      <c r="B235" s="117" t="s">
        <v>207</v>
      </c>
      <c r="C235" s="83" t="s">
        <v>25</v>
      </c>
      <c r="D235" s="38" t="s">
        <v>256</v>
      </c>
      <c r="E235" s="84">
        <v>35492</v>
      </c>
      <c r="F235" s="65">
        <v>39999790</v>
      </c>
      <c r="G235" s="38" t="s">
        <v>21</v>
      </c>
      <c r="H235" s="85" t="s">
        <v>33</v>
      </c>
      <c r="I235" s="47">
        <v>105</v>
      </c>
      <c r="J235" s="47">
        <v>135</v>
      </c>
      <c r="K235" s="53">
        <v>240</v>
      </c>
      <c r="L235" s="127">
        <v>45171</v>
      </c>
      <c r="M235" s="133">
        <f t="shared" si="13"/>
        <v>68.965517241379317</v>
      </c>
    </row>
    <row r="236" spans="1:13" ht="16.5" customHeight="1" x14ac:dyDescent="0.25">
      <c r="A236" s="78">
        <v>15</v>
      </c>
      <c r="B236" s="117" t="s">
        <v>437</v>
      </c>
      <c r="C236" s="83" t="s">
        <v>198</v>
      </c>
      <c r="D236" s="38" t="s">
        <v>240</v>
      </c>
      <c r="E236" s="84">
        <v>38025</v>
      </c>
      <c r="F236" s="65">
        <v>45507107</v>
      </c>
      <c r="G236" s="38" t="s">
        <v>29</v>
      </c>
      <c r="H236" s="85" t="s">
        <v>33</v>
      </c>
      <c r="I236" s="47">
        <v>106</v>
      </c>
      <c r="J236" s="47">
        <v>131</v>
      </c>
      <c r="K236" s="53">
        <v>237</v>
      </c>
      <c r="L236" s="127">
        <v>45169</v>
      </c>
      <c r="M236" s="133">
        <f t="shared" si="13"/>
        <v>68.103448275862064</v>
      </c>
    </row>
    <row r="237" spans="1:13" ht="15.75" x14ac:dyDescent="0.25">
      <c r="A237" s="78">
        <v>16</v>
      </c>
      <c r="B237" s="117" t="s">
        <v>206</v>
      </c>
      <c r="C237" s="83" t="s">
        <v>85</v>
      </c>
      <c r="D237" s="38" t="s">
        <v>250</v>
      </c>
      <c r="E237" s="84">
        <v>31348</v>
      </c>
      <c r="F237" s="65">
        <v>31895859</v>
      </c>
      <c r="G237" s="38" t="s">
        <v>21</v>
      </c>
      <c r="H237" s="85" t="s">
        <v>33</v>
      </c>
      <c r="I237" s="47">
        <v>105</v>
      </c>
      <c r="J237" s="47">
        <v>130</v>
      </c>
      <c r="K237" s="53">
        <v>235</v>
      </c>
      <c r="L237" s="127">
        <v>45087</v>
      </c>
      <c r="M237" s="133">
        <f t="shared" si="13"/>
        <v>67.52873563218391</v>
      </c>
    </row>
    <row r="238" spans="1:13" ht="15.75" x14ac:dyDescent="0.25">
      <c r="A238" s="78">
        <v>17</v>
      </c>
      <c r="B238" s="117" t="s">
        <v>438</v>
      </c>
      <c r="C238" s="83" t="s">
        <v>109</v>
      </c>
      <c r="D238" s="38" t="s">
        <v>259</v>
      </c>
      <c r="E238" s="84">
        <v>37157</v>
      </c>
      <c r="F238" s="65">
        <v>43595880</v>
      </c>
      <c r="G238" s="38" t="s">
        <v>21</v>
      </c>
      <c r="H238" s="85" t="s">
        <v>33</v>
      </c>
      <c r="I238" s="47">
        <v>101</v>
      </c>
      <c r="J238" s="47">
        <v>130</v>
      </c>
      <c r="K238" s="53">
        <v>231</v>
      </c>
      <c r="L238" s="127">
        <v>45157</v>
      </c>
      <c r="M238" s="133">
        <f t="shared" si="13"/>
        <v>66.379310344827587</v>
      </c>
    </row>
    <row r="239" spans="1:13" ht="15.75" x14ac:dyDescent="0.25">
      <c r="A239" s="78">
        <v>18</v>
      </c>
      <c r="B239" s="117" t="s">
        <v>375</v>
      </c>
      <c r="C239" s="83" t="s">
        <v>191</v>
      </c>
      <c r="D239" s="38" t="s">
        <v>324</v>
      </c>
      <c r="E239" s="84">
        <v>33750</v>
      </c>
      <c r="F239" s="65">
        <v>36753409</v>
      </c>
      <c r="G239" s="38" t="s">
        <v>21</v>
      </c>
      <c r="H239" s="85" t="s">
        <v>33</v>
      </c>
      <c r="I239" s="47">
        <v>100</v>
      </c>
      <c r="J239" s="47">
        <v>131</v>
      </c>
      <c r="K239" s="53">
        <v>231</v>
      </c>
      <c r="L239" s="127">
        <v>45213</v>
      </c>
      <c r="M239" s="133">
        <f t="shared" si="13"/>
        <v>66.379310344827587</v>
      </c>
    </row>
    <row r="240" spans="1:13" ht="15.75" x14ac:dyDescent="0.25">
      <c r="A240" s="78">
        <v>19</v>
      </c>
      <c r="B240" s="117" t="s">
        <v>377</v>
      </c>
      <c r="C240" s="83" t="s">
        <v>129</v>
      </c>
      <c r="D240" s="38" t="s">
        <v>290</v>
      </c>
      <c r="E240" s="84">
        <v>35598</v>
      </c>
      <c r="F240" s="65">
        <v>40342504</v>
      </c>
      <c r="G240" s="38" t="s">
        <v>21</v>
      </c>
      <c r="H240" s="85" t="s">
        <v>33</v>
      </c>
      <c r="I240" s="47">
        <v>105</v>
      </c>
      <c r="J240" s="47">
        <v>125</v>
      </c>
      <c r="K240" s="53">
        <v>230</v>
      </c>
      <c r="L240" s="127">
        <v>45171</v>
      </c>
      <c r="M240" s="133">
        <f t="shared" si="13"/>
        <v>66.091954022988503</v>
      </c>
    </row>
    <row r="241" spans="1:13" ht="15.75" x14ac:dyDescent="0.25">
      <c r="A241" s="78">
        <v>20</v>
      </c>
      <c r="B241" s="117" t="s">
        <v>487</v>
      </c>
      <c r="C241" s="83" t="s">
        <v>42</v>
      </c>
      <c r="D241" s="38" t="s">
        <v>120</v>
      </c>
      <c r="E241" s="84">
        <v>37956</v>
      </c>
      <c r="F241" s="65">
        <v>45410799</v>
      </c>
      <c r="G241" s="38" t="s">
        <v>29</v>
      </c>
      <c r="H241" s="85" t="s">
        <v>33</v>
      </c>
      <c r="I241" s="47">
        <v>97</v>
      </c>
      <c r="J241" s="47">
        <v>133</v>
      </c>
      <c r="K241" s="53">
        <v>230</v>
      </c>
      <c r="L241" s="127">
        <v>45213</v>
      </c>
      <c r="M241" s="133">
        <f t="shared" si="13"/>
        <v>66.091954022988503</v>
      </c>
    </row>
    <row r="242" spans="1:13" ht="15.75" x14ac:dyDescent="0.25">
      <c r="A242" s="78">
        <v>21</v>
      </c>
      <c r="B242" s="117" t="s">
        <v>208</v>
      </c>
      <c r="C242" s="83" t="s">
        <v>162</v>
      </c>
      <c r="D242" s="38" t="s">
        <v>163</v>
      </c>
      <c r="E242" s="84">
        <v>38233</v>
      </c>
      <c r="F242" s="65">
        <v>46012914</v>
      </c>
      <c r="G242" s="38" t="s">
        <v>29</v>
      </c>
      <c r="H242" s="85" t="s">
        <v>33</v>
      </c>
      <c r="I242" s="47">
        <v>103</v>
      </c>
      <c r="J242" s="47">
        <v>120</v>
      </c>
      <c r="K242" s="53">
        <v>223</v>
      </c>
      <c r="L242" s="127">
        <v>45045</v>
      </c>
      <c r="M242" s="133">
        <f t="shared" si="13"/>
        <v>64.080459770114942</v>
      </c>
    </row>
    <row r="243" spans="1:13" ht="15.75" x14ac:dyDescent="0.25">
      <c r="A243" s="78">
        <v>22</v>
      </c>
      <c r="B243" s="117" t="s">
        <v>376</v>
      </c>
      <c r="C243" s="83" t="s">
        <v>355</v>
      </c>
      <c r="D243" s="38" t="s">
        <v>356</v>
      </c>
      <c r="E243" s="84">
        <v>38430</v>
      </c>
      <c r="F243" s="65">
        <v>46397213</v>
      </c>
      <c r="G243" s="38" t="s">
        <v>29</v>
      </c>
      <c r="H243" s="85" t="s">
        <v>33</v>
      </c>
      <c r="I243" s="47">
        <v>97</v>
      </c>
      <c r="J243" s="47">
        <v>125</v>
      </c>
      <c r="K243" s="53">
        <v>222</v>
      </c>
      <c r="L243" s="127">
        <v>45213</v>
      </c>
      <c r="M243" s="133">
        <f t="shared" si="13"/>
        <v>63.793103448275865</v>
      </c>
    </row>
    <row r="244" spans="1:13" ht="15.75" x14ac:dyDescent="0.25">
      <c r="A244" s="78">
        <v>23</v>
      </c>
      <c r="B244" s="118" t="s">
        <v>295</v>
      </c>
      <c r="C244" s="8" t="s">
        <v>280</v>
      </c>
      <c r="D244" s="11" t="s">
        <v>256</v>
      </c>
      <c r="E244" s="36">
        <v>38442</v>
      </c>
      <c r="F244" s="10">
        <v>46678412</v>
      </c>
      <c r="G244" s="11" t="s">
        <v>29</v>
      </c>
      <c r="H244" s="12" t="s">
        <v>33</v>
      </c>
      <c r="I244" s="9">
        <v>92</v>
      </c>
      <c r="J244" s="9">
        <v>123</v>
      </c>
      <c r="K244" s="44">
        <v>215</v>
      </c>
      <c r="L244" s="127">
        <v>45213</v>
      </c>
      <c r="M244" s="133">
        <f t="shared" si="13"/>
        <v>61.781609195402297</v>
      </c>
    </row>
    <row r="245" spans="1:13" ht="15.75" x14ac:dyDescent="0.25">
      <c r="A245" s="78">
        <v>24</v>
      </c>
      <c r="B245" s="118" t="s">
        <v>439</v>
      </c>
      <c r="C245" s="8" t="s">
        <v>209</v>
      </c>
      <c r="D245" s="11" t="s">
        <v>210</v>
      </c>
      <c r="E245" s="36">
        <v>36679</v>
      </c>
      <c r="F245" s="10">
        <v>42330474</v>
      </c>
      <c r="G245" s="11" t="s">
        <v>21</v>
      </c>
      <c r="H245" s="12" t="s">
        <v>33</v>
      </c>
      <c r="I245" s="9">
        <v>95</v>
      </c>
      <c r="J245" s="9">
        <v>110</v>
      </c>
      <c r="K245" s="44">
        <v>205</v>
      </c>
      <c r="L245" s="127">
        <v>45045</v>
      </c>
      <c r="M245" s="133">
        <f t="shared" si="13"/>
        <v>58.908045977011497</v>
      </c>
    </row>
    <row r="246" spans="1:13" ht="16.5" customHeight="1" x14ac:dyDescent="0.25">
      <c r="A246" s="78">
        <v>25</v>
      </c>
      <c r="B246" s="118" t="s">
        <v>440</v>
      </c>
      <c r="C246" s="8" t="s">
        <v>109</v>
      </c>
      <c r="D246" s="11" t="s">
        <v>259</v>
      </c>
      <c r="E246" s="36">
        <v>38311</v>
      </c>
      <c r="F246" s="10">
        <v>46266749</v>
      </c>
      <c r="G246" s="11" t="s">
        <v>29</v>
      </c>
      <c r="H246" s="12" t="s">
        <v>33</v>
      </c>
      <c r="I246" s="9">
        <v>88</v>
      </c>
      <c r="J246" s="9">
        <v>110</v>
      </c>
      <c r="K246" s="44">
        <v>198</v>
      </c>
      <c r="L246" s="127">
        <v>45157</v>
      </c>
      <c r="M246" s="133">
        <f t="shared" si="13"/>
        <v>56.896551724137929</v>
      </c>
    </row>
    <row r="247" spans="1:13" ht="15.75" x14ac:dyDescent="0.25">
      <c r="A247" s="78">
        <v>26</v>
      </c>
      <c r="B247" s="118" t="s">
        <v>441</v>
      </c>
      <c r="C247" s="8" t="s">
        <v>76</v>
      </c>
      <c r="D247" s="11" t="s">
        <v>253</v>
      </c>
      <c r="E247" s="36">
        <v>39237</v>
      </c>
      <c r="F247" s="10">
        <v>48013654</v>
      </c>
      <c r="G247" s="11" t="s">
        <v>15</v>
      </c>
      <c r="H247" s="12" t="s">
        <v>33</v>
      </c>
      <c r="I247" s="9">
        <v>93</v>
      </c>
      <c r="J247" s="9">
        <v>100</v>
      </c>
      <c r="K247" s="44">
        <v>193</v>
      </c>
      <c r="L247" s="127">
        <v>45185</v>
      </c>
      <c r="M247" s="133">
        <f t="shared" si="13"/>
        <v>55.459770114942529</v>
      </c>
    </row>
    <row r="248" spans="1:13" ht="15.75" x14ac:dyDescent="0.25">
      <c r="A248" s="78">
        <v>27</v>
      </c>
      <c r="B248" s="118" t="s">
        <v>488</v>
      </c>
      <c r="C248" s="8" t="s">
        <v>73</v>
      </c>
      <c r="D248" s="11" t="s">
        <v>247</v>
      </c>
      <c r="E248" s="36">
        <v>39477</v>
      </c>
      <c r="F248" s="10">
        <v>48253727</v>
      </c>
      <c r="G248" s="11" t="s">
        <v>18</v>
      </c>
      <c r="H248" s="12" t="s">
        <v>33</v>
      </c>
      <c r="I248" s="9">
        <v>88</v>
      </c>
      <c r="J248" s="9">
        <v>104</v>
      </c>
      <c r="K248" s="44">
        <v>192</v>
      </c>
      <c r="L248" s="127">
        <v>45087</v>
      </c>
      <c r="M248" s="133">
        <f t="shared" si="13"/>
        <v>55.172413793103452</v>
      </c>
    </row>
    <row r="249" spans="1:13" ht="15.75" x14ac:dyDescent="0.25">
      <c r="A249" s="78">
        <v>28</v>
      </c>
      <c r="B249" s="123" t="s">
        <v>442</v>
      </c>
      <c r="C249" s="109" t="s">
        <v>283</v>
      </c>
      <c r="D249" s="110" t="s">
        <v>256</v>
      </c>
      <c r="E249" s="111">
        <v>38531</v>
      </c>
      <c r="F249" s="112">
        <v>46646779</v>
      </c>
      <c r="G249" s="110" t="s">
        <v>29</v>
      </c>
      <c r="H249" s="170" t="s">
        <v>33</v>
      </c>
      <c r="I249" s="161">
        <v>85</v>
      </c>
      <c r="J249" s="161">
        <v>105</v>
      </c>
      <c r="K249" s="162">
        <v>190</v>
      </c>
      <c r="L249" s="131">
        <v>45171</v>
      </c>
      <c r="M249" s="133">
        <f t="shared" si="13"/>
        <v>54.597701149425291</v>
      </c>
    </row>
    <row r="250" spans="1:13" ht="15.75" x14ac:dyDescent="0.25">
      <c r="A250" s="78">
        <v>29</v>
      </c>
      <c r="B250" s="123" t="s">
        <v>489</v>
      </c>
      <c r="C250" s="109" t="s">
        <v>42</v>
      </c>
      <c r="D250" s="110" t="s">
        <v>120</v>
      </c>
      <c r="E250" s="111">
        <v>39711</v>
      </c>
      <c r="F250" s="112">
        <v>48710831</v>
      </c>
      <c r="G250" s="110" t="s">
        <v>18</v>
      </c>
      <c r="H250" s="170" t="s">
        <v>33</v>
      </c>
      <c r="I250" s="161">
        <v>81</v>
      </c>
      <c r="J250" s="161">
        <v>98</v>
      </c>
      <c r="K250" s="162">
        <v>179</v>
      </c>
      <c r="L250" s="131">
        <v>45213</v>
      </c>
      <c r="M250" s="133">
        <f t="shared" si="13"/>
        <v>51.4367816091954</v>
      </c>
    </row>
    <row r="251" spans="1:13" ht="15.75" x14ac:dyDescent="0.25">
      <c r="A251" s="78">
        <v>30</v>
      </c>
      <c r="B251" s="123" t="s">
        <v>211</v>
      </c>
      <c r="C251" s="156" t="s">
        <v>102</v>
      </c>
      <c r="D251" s="157" t="s">
        <v>104</v>
      </c>
      <c r="E251" s="158">
        <v>37837</v>
      </c>
      <c r="F251" s="159">
        <v>44940675</v>
      </c>
      <c r="G251" s="110" t="s">
        <v>29</v>
      </c>
      <c r="H251" s="160" t="s">
        <v>33</v>
      </c>
      <c r="I251" s="182">
        <v>80</v>
      </c>
      <c r="J251" s="182">
        <v>95</v>
      </c>
      <c r="K251" s="183">
        <v>175</v>
      </c>
      <c r="L251" s="131">
        <v>45215</v>
      </c>
      <c r="M251" s="133">
        <f t="shared" si="13"/>
        <v>50.287356321839084</v>
      </c>
    </row>
    <row r="252" spans="1:13" ht="15.75" x14ac:dyDescent="0.25">
      <c r="A252" s="78">
        <v>31</v>
      </c>
      <c r="B252" s="118" t="s">
        <v>212</v>
      </c>
      <c r="C252" s="23" t="s">
        <v>154</v>
      </c>
      <c r="D252" s="25" t="s">
        <v>155</v>
      </c>
      <c r="E252" s="26">
        <v>38945</v>
      </c>
      <c r="F252" s="34">
        <v>47399930</v>
      </c>
      <c r="G252" s="11" t="s">
        <v>15</v>
      </c>
      <c r="H252" s="27" t="s">
        <v>33</v>
      </c>
      <c r="I252" s="24">
        <v>73</v>
      </c>
      <c r="J252" s="24">
        <v>92</v>
      </c>
      <c r="K252" s="46">
        <v>165</v>
      </c>
      <c r="L252" s="127">
        <v>45171</v>
      </c>
      <c r="M252" s="133">
        <f t="shared" si="13"/>
        <v>47.413793103448278</v>
      </c>
    </row>
    <row r="253" spans="1:13" ht="15.75" x14ac:dyDescent="0.25">
      <c r="A253" s="78">
        <v>32</v>
      </c>
      <c r="B253" s="118" t="s">
        <v>296</v>
      </c>
      <c r="C253" s="23" t="s">
        <v>162</v>
      </c>
      <c r="D253" s="25" t="s">
        <v>163</v>
      </c>
      <c r="E253" s="26">
        <v>40135</v>
      </c>
      <c r="F253" s="34">
        <v>49896913</v>
      </c>
      <c r="G253" s="11" t="s">
        <v>18</v>
      </c>
      <c r="H253" s="27" t="s">
        <v>33</v>
      </c>
      <c r="I253" s="24">
        <v>68</v>
      </c>
      <c r="J253" s="24">
        <v>86</v>
      </c>
      <c r="K253" s="46">
        <v>154</v>
      </c>
      <c r="L253" s="127">
        <v>45087</v>
      </c>
      <c r="M253" s="133">
        <f t="shared" si="13"/>
        <v>44.252873563218394</v>
      </c>
    </row>
    <row r="254" spans="1:13" ht="15.75" x14ac:dyDescent="0.25">
      <c r="A254" s="78">
        <v>33</v>
      </c>
      <c r="B254" s="118" t="s">
        <v>490</v>
      </c>
      <c r="C254" s="23" t="s">
        <v>189</v>
      </c>
      <c r="D254" s="25" t="s">
        <v>127</v>
      </c>
      <c r="E254" s="26">
        <v>39155</v>
      </c>
      <c r="F254" s="34">
        <v>47811629</v>
      </c>
      <c r="G254" s="11" t="s">
        <v>15</v>
      </c>
      <c r="H254" s="27" t="s">
        <v>33</v>
      </c>
      <c r="I254" s="24">
        <v>68</v>
      </c>
      <c r="J254" s="24">
        <v>85</v>
      </c>
      <c r="K254" s="46">
        <v>153</v>
      </c>
      <c r="L254" s="127">
        <v>45206</v>
      </c>
      <c r="M254" s="133">
        <f t="shared" si="13"/>
        <v>43.96551724137931</v>
      </c>
    </row>
    <row r="255" spans="1:13" ht="15.75" x14ac:dyDescent="0.25">
      <c r="A255" s="78">
        <v>34</v>
      </c>
      <c r="B255" s="121" t="s">
        <v>379</v>
      </c>
      <c r="C255" s="163" t="s">
        <v>102</v>
      </c>
      <c r="D255" s="164" t="s">
        <v>104</v>
      </c>
      <c r="E255" s="165">
        <v>40137</v>
      </c>
      <c r="F255" s="166">
        <v>49823176</v>
      </c>
      <c r="G255" s="77" t="s">
        <v>18</v>
      </c>
      <c r="H255" s="167" t="s">
        <v>33</v>
      </c>
      <c r="I255" s="168">
        <v>51</v>
      </c>
      <c r="J255" s="168">
        <v>63</v>
      </c>
      <c r="K255" s="169">
        <v>114</v>
      </c>
      <c r="L255" s="130">
        <v>45215</v>
      </c>
      <c r="M255" s="133">
        <f t="shared" si="13"/>
        <v>32.758620689655174</v>
      </c>
    </row>
    <row r="256" spans="1:13" ht="16.5" thickBot="1" x14ac:dyDescent="0.3">
      <c r="A256" s="78">
        <v>35</v>
      </c>
      <c r="B256" s="118" t="s">
        <v>378</v>
      </c>
      <c r="C256" s="23" t="s">
        <v>150</v>
      </c>
      <c r="D256" s="25" t="s">
        <v>151</v>
      </c>
      <c r="E256" s="26">
        <v>39583</v>
      </c>
      <c r="F256" s="34">
        <v>48466772</v>
      </c>
      <c r="G256" s="11" t="s">
        <v>18</v>
      </c>
      <c r="H256" s="27" t="s">
        <v>33</v>
      </c>
      <c r="I256" s="24">
        <v>52</v>
      </c>
      <c r="J256" s="24">
        <v>60</v>
      </c>
      <c r="K256" s="46">
        <v>112</v>
      </c>
      <c r="L256" s="127">
        <v>45206</v>
      </c>
      <c r="M256" s="133">
        <f t="shared" si="13"/>
        <v>32.183908045977013</v>
      </c>
    </row>
    <row r="257" spans="1:13" ht="15.75" x14ac:dyDescent="0.25">
      <c r="A257" s="1">
        <v>1</v>
      </c>
      <c r="B257" s="120" t="s">
        <v>63</v>
      </c>
      <c r="C257" s="2" t="s">
        <v>74</v>
      </c>
      <c r="D257" s="4" t="s">
        <v>348</v>
      </c>
      <c r="E257" s="39">
        <v>37809</v>
      </c>
      <c r="F257" s="5">
        <v>45015377</v>
      </c>
      <c r="G257" s="4" t="s">
        <v>29</v>
      </c>
      <c r="H257" s="6" t="s">
        <v>35</v>
      </c>
      <c r="I257" s="3">
        <v>146</v>
      </c>
      <c r="J257" s="3">
        <v>177</v>
      </c>
      <c r="K257" s="42">
        <v>323</v>
      </c>
      <c r="L257" s="129">
        <v>45117</v>
      </c>
      <c r="M257" s="132">
        <f>(K257/3.68)</f>
        <v>87.771739130434781</v>
      </c>
    </row>
    <row r="258" spans="1:13" ht="15.75" x14ac:dyDescent="0.25">
      <c r="A258" s="78">
        <v>2</v>
      </c>
      <c r="B258" s="117" t="s">
        <v>380</v>
      </c>
      <c r="C258" s="83" t="s">
        <v>24</v>
      </c>
      <c r="D258" s="38" t="s">
        <v>256</v>
      </c>
      <c r="E258" s="84">
        <v>34990</v>
      </c>
      <c r="F258" s="52">
        <v>39266791</v>
      </c>
      <c r="G258" s="38" t="s">
        <v>21</v>
      </c>
      <c r="H258" s="85" t="s">
        <v>35</v>
      </c>
      <c r="I258" s="47">
        <v>138</v>
      </c>
      <c r="J258" s="47">
        <v>170</v>
      </c>
      <c r="K258" s="53">
        <v>308</v>
      </c>
      <c r="L258" s="126">
        <v>45016</v>
      </c>
      <c r="M258" s="133">
        <f t="shared" ref="M258" si="14">(K258/3.68)</f>
        <v>83.695652173913047</v>
      </c>
    </row>
    <row r="259" spans="1:13" ht="15.75" x14ac:dyDescent="0.25">
      <c r="A259" s="7">
        <v>3</v>
      </c>
      <c r="B259" s="118" t="s">
        <v>297</v>
      </c>
      <c r="C259" s="8" t="s">
        <v>24</v>
      </c>
      <c r="D259" s="11" t="s">
        <v>256</v>
      </c>
      <c r="E259" s="36">
        <v>36826</v>
      </c>
      <c r="F259" s="10">
        <v>42994324</v>
      </c>
      <c r="G259" s="11" t="s">
        <v>21</v>
      </c>
      <c r="H259" s="12" t="s">
        <v>35</v>
      </c>
      <c r="I259" s="9">
        <v>133</v>
      </c>
      <c r="J259" s="9">
        <v>155</v>
      </c>
      <c r="K259" s="44">
        <v>288</v>
      </c>
      <c r="L259" s="127">
        <v>45129</v>
      </c>
      <c r="M259" s="133">
        <f>(K259/3.68)</f>
        <v>78.260869565217391</v>
      </c>
    </row>
    <row r="260" spans="1:13" ht="15.75" x14ac:dyDescent="0.25">
      <c r="A260" s="7">
        <v>4</v>
      </c>
      <c r="B260" s="118" t="s">
        <v>86</v>
      </c>
      <c r="C260" s="8" t="s">
        <v>28</v>
      </c>
      <c r="D260" s="11" t="s">
        <v>72</v>
      </c>
      <c r="E260" s="36">
        <v>37884</v>
      </c>
      <c r="F260" s="10">
        <v>43666283</v>
      </c>
      <c r="G260" s="11" t="s">
        <v>29</v>
      </c>
      <c r="H260" s="14" t="s">
        <v>35</v>
      </c>
      <c r="I260" s="13">
        <v>127</v>
      </c>
      <c r="J260" s="13">
        <v>156</v>
      </c>
      <c r="K260" s="43">
        <v>283</v>
      </c>
      <c r="L260" s="127">
        <v>44996</v>
      </c>
      <c r="M260" s="133">
        <f t="shared" ref="M260:M294" si="15">(K260/3.68)</f>
        <v>76.90217391304347</v>
      </c>
    </row>
    <row r="261" spans="1:13" ht="15.75" x14ac:dyDescent="0.25">
      <c r="A261" s="7">
        <v>5</v>
      </c>
      <c r="B261" s="118" t="s">
        <v>213</v>
      </c>
      <c r="C261" s="8" t="s">
        <v>19</v>
      </c>
      <c r="D261" s="11" t="s">
        <v>20</v>
      </c>
      <c r="E261" s="36">
        <v>35293</v>
      </c>
      <c r="F261" s="10">
        <v>39802790</v>
      </c>
      <c r="G261" s="11" t="s">
        <v>21</v>
      </c>
      <c r="H261" s="12" t="s">
        <v>35</v>
      </c>
      <c r="I261" s="9">
        <v>125</v>
      </c>
      <c r="J261" s="9">
        <v>156</v>
      </c>
      <c r="K261" s="44">
        <v>281</v>
      </c>
      <c r="L261" s="127">
        <v>45045</v>
      </c>
      <c r="M261" s="133">
        <f t="shared" si="15"/>
        <v>76.358695652173907</v>
      </c>
    </row>
    <row r="262" spans="1:13" ht="15.75" x14ac:dyDescent="0.25">
      <c r="A262" s="7">
        <v>6</v>
      </c>
      <c r="B262" s="118" t="s">
        <v>298</v>
      </c>
      <c r="C262" s="8" t="s">
        <v>24</v>
      </c>
      <c r="D262" s="11" t="s">
        <v>256</v>
      </c>
      <c r="E262" s="36">
        <v>36785</v>
      </c>
      <c r="F262" s="10">
        <v>42878873</v>
      </c>
      <c r="G262" s="11" t="s">
        <v>21</v>
      </c>
      <c r="H262" s="12" t="s">
        <v>35</v>
      </c>
      <c r="I262" s="9">
        <v>120</v>
      </c>
      <c r="J262" s="9">
        <v>150</v>
      </c>
      <c r="K262" s="44">
        <v>270</v>
      </c>
      <c r="L262" s="127">
        <v>45087</v>
      </c>
      <c r="M262" s="133">
        <f t="shared" si="15"/>
        <v>73.369565217391298</v>
      </c>
    </row>
    <row r="263" spans="1:13" ht="15.75" x14ac:dyDescent="0.25">
      <c r="A263" s="7">
        <v>7</v>
      </c>
      <c r="B263" s="118" t="s">
        <v>64</v>
      </c>
      <c r="C263" s="8" t="s">
        <v>19</v>
      </c>
      <c r="D263" s="11" t="s">
        <v>20</v>
      </c>
      <c r="E263" s="36">
        <v>38934</v>
      </c>
      <c r="F263" s="10">
        <v>47415741</v>
      </c>
      <c r="G263" s="11" t="s">
        <v>15</v>
      </c>
      <c r="H263" s="14" t="s">
        <v>35</v>
      </c>
      <c r="I263" s="13">
        <v>114</v>
      </c>
      <c r="J263" s="13">
        <v>155</v>
      </c>
      <c r="K263" s="43">
        <v>269</v>
      </c>
      <c r="L263" s="127">
        <v>45158</v>
      </c>
      <c r="M263" s="133">
        <f t="shared" si="15"/>
        <v>73.097826086956516</v>
      </c>
    </row>
    <row r="264" spans="1:13" ht="15.75" x14ac:dyDescent="0.25">
      <c r="A264" s="7">
        <v>8</v>
      </c>
      <c r="B264" s="118" t="s">
        <v>381</v>
      </c>
      <c r="C264" s="8" t="s">
        <v>24</v>
      </c>
      <c r="D264" s="11" t="s">
        <v>256</v>
      </c>
      <c r="E264" s="36">
        <v>36481</v>
      </c>
      <c r="F264" s="10">
        <v>41903594</v>
      </c>
      <c r="G264" s="11" t="s">
        <v>21</v>
      </c>
      <c r="H264" s="12" t="s">
        <v>35</v>
      </c>
      <c r="I264" s="9">
        <v>120</v>
      </c>
      <c r="J264" s="9">
        <v>146</v>
      </c>
      <c r="K264" s="44">
        <v>266</v>
      </c>
      <c r="L264" s="127">
        <v>45087</v>
      </c>
      <c r="M264" s="133">
        <f t="shared" si="15"/>
        <v>72.282608695652172</v>
      </c>
    </row>
    <row r="265" spans="1:13" ht="15.75" x14ac:dyDescent="0.25">
      <c r="A265" s="78">
        <v>9</v>
      </c>
      <c r="B265" s="123" t="s">
        <v>443</v>
      </c>
      <c r="C265" s="109" t="s">
        <v>19</v>
      </c>
      <c r="D265" s="110" t="s">
        <v>20</v>
      </c>
      <c r="E265" s="111">
        <v>35482</v>
      </c>
      <c r="F265" s="112">
        <v>40257878</v>
      </c>
      <c r="G265" s="110" t="s">
        <v>21</v>
      </c>
      <c r="H265" s="113" t="s">
        <v>35</v>
      </c>
      <c r="I265" s="114">
        <v>112</v>
      </c>
      <c r="J265" s="114">
        <v>145</v>
      </c>
      <c r="K265" s="115">
        <v>257</v>
      </c>
      <c r="L265" s="131">
        <v>45213</v>
      </c>
      <c r="M265" s="133">
        <f t="shared" si="15"/>
        <v>69.836956521739125</v>
      </c>
    </row>
    <row r="266" spans="1:13" ht="15.75" x14ac:dyDescent="0.25">
      <c r="A266" s="78">
        <v>10</v>
      </c>
      <c r="B266" s="123" t="s">
        <v>444</v>
      </c>
      <c r="C266" s="109" t="s">
        <v>71</v>
      </c>
      <c r="D266" s="110" t="s">
        <v>83</v>
      </c>
      <c r="E266" s="111">
        <v>35698</v>
      </c>
      <c r="F266" s="112">
        <v>40588931</v>
      </c>
      <c r="G266" s="110" t="s">
        <v>21</v>
      </c>
      <c r="H266" s="113" t="s">
        <v>35</v>
      </c>
      <c r="I266" s="114">
        <v>112</v>
      </c>
      <c r="J266" s="114">
        <v>145</v>
      </c>
      <c r="K266" s="115">
        <v>257</v>
      </c>
      <c r="L266" s="131">
        <v>45213</v>
      </c>
      <c r="M266" s="133">
        <f t="shared" si="15"/>
        <v>69.836956521739125</v>
      </c>
    </row>
    <row r="267" spans="1:13" ht="15.75" x14ac:dyDescent="0.25">
      <c r="A267" s="7">
        <v>11</v>
      </c>
      <c r="B267" s="118" t="s">
        <v>65</v>
      </c>
      <c r="C267" s="8" t="s">
        <v>25</v>
      </c>
      <c r="D267" s="11" t="s">
        <v>256</v>
      </c>
      <c r="E267" s="36">
        <v>34726</v>
      </c>
      <c r="F267" s="10">
        <v>38699875</v>
      </c>
      <c r="G267" s="11" t="s">
        <v>21</v>
      </c>
      <c r="H267" s="14" t="s">
        <v>35</v>
      </c>
      <c r="I267" s="13">
        <v>108</v>
      </c>
      <c r="J267" s="13">
        <v>146</v>
      </c>
      <c r="K267" s="43">
        <v>254</v>
      </c>
      <c r="L267" s="127">
        <v>45171</v>
      </c>
      <c r="M267" s="133">
        <f t="shared" si="15"/>
        <v>69.021739130434781</v>
      </c>
    </row>
    <row r="268" spans="1:13" ht="15.75" x14ac:dyDescent="0.25">
      <c r="A268" s="7">
        <v>12</v>
      </c>
      <c r="B268" s="123" t="s">
        <v>300</v>
      </c>
      <c r="C268" s="109" t="s">
        <v>215</v>
      </c>
      <c r="D268" s="110" t="s">
        <v>256</v>
      </c>
      <c r="E268" s="111">
        <v>35003</v>
      </c>
      <c r="F268" s="112">
        <v>39244967</v>
      </c>
      <c r="G268" s="110" t="s">
        <v>21</v>
      </c>
      <c r="H268" s="113" t="s">
        <v>35</v>
      </c>
      <c r="I268" s="114">
        <v>114</v>
      </c>
      <c r="J268" s="114">
        <v>140</v>
      </c>
      <c r="K268" s="115">
        <v>254</v>
      </c>
      <c r="L268" s="131">
        <v>45213</v>
      </c>
      <c r="M268" s="133">
        <f t="shared" si="15"/>
        <v>69.021739130434781</v>
      </c>
    </row>
    <row r="269" spans="1:13" ht="15.75" x14ac:dyDescent="0.25">
      <c r="A269" s="7">
        <v>13</v>
      </c>
      <c r="B269" s="123" t="s">
        <v>491</v>
      </c>
      <c r="C269" s="109" t="s">
        <v>75</v>
      </c>
      <c r="D269" s="110" t="s">
        <v>253</v>
      </c>
      <c r="E269" s="111">
        <v>35810</v>
      </c>
      <c r="F269" s="112">
        <v>40960106</v>
      </c>
      <c r="G269" s="110" t="s">
        <v>21</v>
      </c>
      <c r="H269" s="113" t="s">
        <v>35</v>
      </c>
      <c r="I269" s="114">
        <v>111</v>
      </c>
      <c r="J269" s="114">
        <v>143</v>
      </c>
      <c r="K269" s="115">
        <v>254</v>
      </c>
      <c r="L269" s="131">
        <v>45213</v>
      </c>
      <c r="M269" s="133">
        <f t="shared" si="15"/>
        <v>69.021739130434781</v>
      </c>
    </row>
    <row r="270" spans="1:13" ht="15.75" x14ac:dyDescent="0.25">
      <c r="A270" s="7">
        <v>14</v>
      </c>
      <c r="B270" s="123" t="s">
        <v>260</v>
      </c>
      <c r="C270" s="109" t="s">
        <v>71</v>
      </c>
      <c r="D270" s="110" t="s">
        <v>83</v>
      </c>
      <c r="E270" s="111">
        <v>37780</v>
      </c>
      <c r="F270" s="112">
        <v>44826094</v>
      </c>
      <c r="G270" s="110" t="s">
        <v>29</v>
      </c>
      <c r="H270" s="113" t="s">
        <v>35</v>
      </c>
      <c r="I270" s="114">
        <v>105</v>
      </c>
      <c r="J270" s="114">
        <v>140</v>
      </c>
      <c r="K270" s="115">
        <v>245</v>
      </c>
      <c r="L270" s="131">
        <v>45171</v>
      </c>
      <c r="M270" s="133">
        <f t="shared" si="15"/>
        <v>66.576086956521735</v>
      </c>
    </row>
    <row r="271" spans="1:13" ht="15.75" x14ac:dyDescent="0.25">
      <c r="A271" s="7">
        <v>15</v>
      </c>
      <c r="B271" s="123" t="s">
        <v>214</v>
      </c>
      <c r="C271" s="109" t="s">
        <v>215</v>
      </c>
      <c r="D271" s="110" t="s">
        <v>256</v>
      </c>
      <c r="E271" s="111">
        <v>36909</v>
      </c>
      <c r="F271" s="112">
        <v>43035680</v>
      </c>
      <c r="G271" s="110" t="s">
        <v>21</v>
      </c>
      <c r="H271" s="113" t="s">
        <v>35</v>
      </c>
      <c r="I271" s="114">
        <v>112</v>
      </c>
      <c r="J271" s="114">
        <v>132</v>
      </c>
      <c r="K271" s="115">
        <v>244</v>
      </c>
      <c r="L271" s="131">
        <v>45171</v>
      </c>
      <c r="M271" s="133">
        <f t="shared" si="15"/>
        <v>66.304347826086953</v>
      </c>
    </row>
    <row r="272" spans="1:13" ht="15.75" x14ac:dyDescent="0.25">
      <c r="A272" s="7">
        <v>16</v>
      </c>
      <c r="B272" s="118" t="s">
        <v>218</v>
      </c>
      <c r="C272" s="8" t="s">
        <v>141</v>
      </c>
      <c r="D272" s="11" t="s">
        <v>142</v>
      </c>
      <c r="E272" s="16">
        <v>38996</v>
      </c>
      <c r="F272" s="10">
        <v>47605440</v>
      </c>
      <c r="G272" s="11" t="s">
        <v>15</v>
      </c>
      <c r="H272" s="12" t="s">
        <v>35</v>
      </c>
      <c r="I272" s="9">
        <v>106</v>
      </c>
      <c r="J272" s="9">
        <v>131</v>
      </c>
      <c r="K272" s="44">
        <v>237</v>
      </c>
      <c r="L272" s="127">
        <v>45169</v>
      </c>
      <c r="M272" s="133">
        <f t="shared" si="15"/>
        <v>64.40217391304347</v>
      </c>
    </row>
    <row r="273" spans="1:13" ht="15.75" x14ac:dyDescent="0.25">
      <c r="A273" s="78">
        <v>17</v>
      </c>
      <c r="B273" s="123" t="s">
        <v>216</v>
      </c>
      <c r="C273" s="109" t="s">
        <v>123</v>
      </c>
      <c r="D273" s="110" t="s">
        <v>124</v>
      </c>
      <c r="E273" s="111">
        <v>39163</v>
      </c>
      <c r="F273" s="112">
        <v>47980209</v>
      </c>
      <c r="G273" s="110" t="s">
        <v>15</v>
      </c>
      <c r="H273" s="113" t="s">
        <v>35</v>
      </c>
      <c r="I273" s="114">
        <v>105</v>
      </c>
      <c r="J273" s="114">
        <v>132</v>
      </c>
      <c r="K273" s="115">
        <v>237</v>
      </c>
      <c r="L273" s="131">
        <v>45171</v>
      </c>
      <c r="M273" s="133">
        <f t="shared" si="15"/>
        <v>64.40217391304347</v>
      </c>
    </row>
    <row r="274" spans="1:13" ht="15.75" x14ac:dyDescent="0.25">
      <c r="A274" s="78">
        <v>18</v>
      </c>
      <c r="B274" s="123" t="s">
        <v>451</v>
      </c>
      <c r="C274" s="109" t="s">
        <v>129</v>
      </c>
      <c r="D274" s="110" t="s">
        <v>424</v>
      </c>
      <c r="E274" s="111">
        <v>36925</v>
      </c>
      <c r="F274" s="112">
        <v>43071980</v>
      </c>
      <c r="G274" s="110" t="s">
        <v>21</v>
      </c>
      <c r="H274" s="113" t="s">
        <v>35</v>
      </c>
      <c r="I274" s="114">
        <v>112</v>
      </c>
      <c r="J274" s="114">
        <v>125</v>
      </c>
      <c r="K274" s="115">
        <v>237</v>
      </c>
      <c r="L274" s="131">
        <v>45213</v>
      </c>
      <c r="M274" s="133">
        <f t="shared" si="15"/>
        <v>64.40217391304347</v>
      </c>
    </row>
    <row r="275" spans="1:13" ht="15.75" x14ac:dyDescent="0.25">
      <c r="A275" s="7">
        <v>19</v>
      </c>
      <c r="B275" s="123" t="s">
        <v>445</v>
      </c>
      <c r="C275" s="109" t="s">
        <v>71</v>
      </c>
      <c r="D275" s="110" t="s">
        <v>83</v>
      </c>
      <c r="E275" s="111">
        <v>38364</v>
      </c>
      <c r="F275" s="112">
        <v>46923099</v>
      </c>
      <c r="G275" s="110" t="s">
        <v>29</v>
      </c>
      <c r="H275" s="113" t="s">
        <v>35</v>
      </c>
      <c r="I275" s="114">
        <v>109</v>
      </c>
      <c r="J275" s="114">
        <v>126</v>
      </c>
      <c r="K275" s="115">
        <v>235</v>
      </c>
      <c r="L275" s="131">
        <v>45087</v>
      </c>
      <c r="M275" s="133">
        <f t="shared" si="15"/>
        <v>63.858695652173907</v>
      </c>
    </row>
    <row r="276" spans="1:13" ht="15.75" x14ac:dyDescent="0.25">
      <c r="A276" s="7">
        <v>20</v>
      </c>
      <c r="B276" s="123" t="s">
        <v>225</v>
      </c>
      <c r="C276" s="109" t="s">
        <v>141</v>
      </c>
      <c r="D276" s="110" t="s">
        <v>142</v>
      </c>
      <c r="E276" s="111">
        <v>37757</v>
      </c>
      <c r="F276" s="112">
        <v>44920604</v>
      </c>
      <c r="G276" s="110" t="s">
        <v>29</v>
      </c>
      <c r="H276" s="113" t="s">
        <v>35</v>
      </c>
      <c r="I276" s="114">
        <v>100</v>
      </c>
      <c r="J276" s="114">
        <v>130</v>
      </c>
      <c r="K276" s="115">
        <v>230</v>
      </c>
      <c r="L276" s="131">
        <v>45171</v>
      </c>
      <c r="M276" s="133">
        <f t="shared" si="15"/>
        <v>62.5</v>
      </c>
    </row>
    <row r="277" spans="1:13" ht="15.75" x14ac:dyDescent="0.25">
      <c r="A277" s="7">
        <v>21</v>
      </c>
      <c r="B277" s="123" t="s">
        <v>301</v>
      </c>
      <c r="C277" s="109" t="s">
        <v>123</v>
      </c>
      <c r="D277" s="110" t="s">
        <v>124</v>
      </c>
      <c r="E277" s="111">
        <v>35443</v>
      </c>
      <c r="F277" s="112">
        <v>40158629</v>
      </c>
      <c r="G277" s="110" t="s">
        <v>21</v>
      </c>
      <c r="H277" s="113" t="s">
        <v>35</v>
      </c>
      <c r="I277" s="114">
        <v>101</v>
      </c>
      <c r="J277" s="114">
        <v>125</v>
      </c>
      <c r="K277" s="115">
        <v>226</v>
      </c>
      <c r="L277" s="131">
        <v>45087</v>
      </c>
      <c r="M277" s="133">
        <f t="shared" si="15"/>
        <v>61.413043478260867</v>
      </c>
    </row>
    <row r="278" spans="1:13" ht="15.75" x14ac:dyDescent="0.25">
      <c r="A278" s="7">
        <v>22</v>
      </c>
      <c r="B278" s="118" t="s">
        <v>217</v>
      </c>
      <c r="C278" s="8" t="s">
        <v>28</v>
      </c>
      <c r="D278" s="11" t="s">
        <v>127</v>
      </c>
      <c r="E278" s="16">
        <v>38139</v>
      </c>
      <c r="F278" s="10">
        <v>45718095</v>
      </c>
      <c r="G278" s="11" t="s">
        <v>29</v>
      </c>
      <c r="H278" s="12" t="s">
        <v>35</v>
      </c>
      <c r="I278" s="9">
        <v>97</v>
      </c>
      <c r="J278" s="9">
        <v>127</v>
      </c>
      <c r="K278" s="44">
        <v>225</v>
      </c>
      <c r="L278" s="127">
        <v>45185</v>
      </c>
      <c r="M278" s="133">
        <f t="shared" si="15"/>
        <v>61.141304347826086</v>
      </c>
    </row>
    <row r="279" spans="1:13" ht="15.75" x14ac:dyDescent="0.25">
      <c r="A279" s="7">
        <v>23</v>
      </c>
      <c r="B279" s="123" t="s">
        <v>446</v>
      </c>
      <c r="C279" s="109" t="s">
        <v>71</v>
      </c>
      <c r="D279" s="110" t="s">
        <v>83</v>
      </c>
      <c r="E279" s="111">
        <v>39225</v>
      </c>
      <c r="F279" s="112">
        <v>47990875</v>
      </c>
      <c r="G279" s="110" t="s">
        <v>15</v>
      </c>
      <c r="H279" s="113" t="s">
        <v>35</v>
      </c>
      <c r="I279" s="114">
        <v>98</v>
      </c>
      <c r="J279" s="114">
        <v>125</v>
      </c>
      <c r="K279" s="115">
        <v>223</v>
      </c>
      <c r="L279" s="131">
        <v>45213</v>
      </c>
      <c r="M279" s="133">
        <f t="shared" si="15"/>
        <v>60.597826086956516</v>
      </c>
    </row>
    <row r="280" spans="1:13" ht="15.75" x14ac:dyDescent="0.25">
      <c r="A280" s="7">
        <v>24</v>
      </c>
      <c r="B280" s="123" t="s">
        <v>492</v>
      </c>
      <c r="C280" s="109" t="s">
        <v>162</v>
      </c>
      <c r="D280" s="110" t="s">
        <v>163</v>
      </c>
      <c r="E280" s="111">
        <v>38233</v>
      </c>
      <c r="F280" s="112">
        <v>46012914</v>
      </c>
      <c r="G280" s="110" t="s">
        <v>29</v>
      </c>
      <c r="H280" s="113" t="s">
        <v>35</v>
      </c>
      <c r="I280" s="114">
        <v>100</v>
      </c>
      <c r="J280" s="114">
        <v>122</v>
      </c>
      <c r="K280" s="115">
        <v>222</v>
      </c>
      <c r="L280" s="131">
        <v>45213</v>
      </c>
      <c r="M280" s="133">
        <f t="shared" si="15"/>
        <v>60.326086956521735</v>
      </c>
    </row>
    <row r="281" spans="1:13" ht="15.75" x14ac:dyDescent="0.25">
      <c r="A281" s="78">
        <v>25</v>
      </c>
      <c r="B281" s="123" t="s">
        <v>111</v>
      </c>
      <c r="C281" s="109" t="s">
        <v>112</v>
      </c>
      <c r="D281" s="110" t="s">
        <v>259</v>
      </c>
      <c r="E281" s="111">
        <v>38440</v>
      </c>
      <c r="F281" s="112">
        <v>46624245</v>
      </c>
      <c r="G281" s="110" t="s">
        <v>29</v>
      </c>
      <c r="H281" s="113" t="s">
        <v>35</v>
      </c>
      <c r="I281" s="114">
        <v>96</v>
      </c>
      <c r="J281" s="114">
        <v>125</v>
      </c>
      <c r="K281" s="115">
        <v>221</v>
      </c>
      <c r="L281" s="131">
        <v>44996</v>
      </c>
      <c r="M281" s="133">
        <f t="shared" si="15"/>
        <v>60.054347826086953</v>
      </c>
    </row>
    <row r="282" spans="1:13" ht="15.75" x14ac:dyDescent="0.25">
      <c r="A282" s="78">
        <v>26</v>
      </c>
      <c r="B282" s="123" t="s">
        <v>493</v>
      </c>
      <c r="C282" s="109" t="s">
        <v>141</v>
      </c>
      <c r="D282" s="110" t="s">
        <v>142</v>
      </c>
      <c r="E282" s="111">
        <v>38718</v>
      </c>
      <c r="F282" s="112">
        <v>46049960</v>
      </c>
      <c r="G282" s="110" t="s">
        <v>15</v>
      </c>
      <c r="H282" s="113" t="s">
        <v>35</v>
      </c>
      <c r="I282" s="114">
        <v>105</v>
      </c>
      <c r="J282" s="114">
        <v>115</v>
      </c>
      <c r="K282" s="115">
        <v>220</v>
      </c>
      <c r="L282" s="131">
        <v>45221</v>
      </c>
      <c r="M282" s="133">
        <f t="shared" si="15"/>
        <v>59.782608695652172</v>
      </c>
    </row>
    <row r="283" spans="1:13" ht="15.75" x14ac:dyDescent="0.25">
      <c r="A283" s="7">
        <v>27</v>
      </c>
      <c r="B283" s="123" t="s">
        <v>447</v>
      </c>
      <c r="C283" s="109" t="s">
        <v>191</v>
      </c>
      <c r="D283" s="110" t="s">
        <v>180</v>
      </c>
      <c r="E283" s="111">
        <v>39341</v>
      </c>
      <c r="F283" s="112">
        <v>48149643</v>
      </c>
      <c r="G283" s="110" t="s">
        <v>15</v>
      </c>
      <c r="H283" s="113" t="s">
        <v>35</v>
      </c>
      <c r="I283" s="114">
        <v>88</v>
      </c>
      <c r="J283" s="114">
        <v>116</v>
      </c>
      <c r="K283" s="115">
        <v>204</v>
      </c>
      <c r="L283" s="131">
        <v>45178</v>
      </c>
      <c r="M283" s="133">
        <f t="shared" si="15"/>
        <v>55.434782608695649</v>
      </c>
    </row>
    <row r="284" spans="1:13" ht="15.75" x14ac:dyDescent="0.25">
      <c r="A284" s="7">
        <v>28</v>
      </c>
      <c r="B284" s="118" t="s">
        <v>383</v>
      </c>
      <c r="C284" s="8" t="s">
        <v>191</v>
      </c>
      <c r="D284" s="11" t="s">
        <v>180</v>
      </c>
      <c r="E284" s="16">
        <v>38172</v>
      </c>
      <c r="F284" s="10">
        <v>45801725</v>
      </c>
      <c r="G284" s="11" t="s">
        <v>29</v>
      </c>
      <c r="H284" s="12" t="s">
        <v>35</v>
      </c>
      <c r="I284" s="9">
        <v>90</v>
      </c>
      <c r="J284" s="9">
        <v>110</v>
      </c>
      <c r="K284" s="44">
        <v>200</v>
      </c>
      <c r="L284" s="127">
        <v>45213</v>
      </c>
      <c r="M284" s="133">
        <f t="shared" si="15"/>
        <v>54.347826086956516</v>
      </c>
    </row>
    <row r="285" spans="1:13" ht="15.75" x14ac:dyDescent="0.25">
      <c r="A285" s="7">
        <v>29</v>
      </c>
      <c r="B285" s="118" t="s">
        <v>494</v>
      </c>
      <c r="C285" s="8" t="s">
        <v>73</v>
      </c>
      <c r="D285" s="11" t="s">
        <v>247</v>
      </c>
      <c r="E285" s="16">
        <v>39477</v>
      </c>
      <c r="F285" s="10">
        <v>48253727</v>
      </c>
      <c r="G285" s="11" t="s">
        <v>18</v>
      </c>
      <c r="H285" s="12" t="s">
        <v>35</v>
      </c>
      <c r="I285" s="9">
        <v>93</v>
      </c>
      <c r="J285" s="9">
        <v>106</v>
      </c>
      <c r="K285" s="44">
        <v>199</v>
      </c>
      <c r="L285" s="127">
        <v>45213</v>
      </c>
      <c r="M285" s="133">
        <f t="shared" si="15"/>
        <v>54.076086956521735</v>
      </c>
    </row>
    <row r="286" spans="1:13" ht="15.75" x14ac:dyDescent="0.25">
      <c r="A286" s="7">
        <v>30</v>
      </c>
      <c r="B286" s="118" t="s">
        <v>219</v>
      </c>
      <c r="C286" s="8" t="s">
        <v>189</v>
      </c>
      <c r="D286" s="11" t="s">
        <v>127</v>
      </c>
      <c r="E286" s="16">
        <v>39399</v>
      </c>
      <c r="F286" s="10">
        <v>48281116</v>
      </c>
      <c r="G286" s="11" t="s">
        <v>15</v>
      </c>
      <c r="H286" s="12" t="s">
        <v>35</v>
      </c>
      <c r="I286" s="9">
        <v>90</v>
      </c>
      <c r="J286" s="9">
        <v>105</v>
      </c>
      <c r="K286" s="44">
        <v>195</v>
      </c>
      <c r="L286" s="127">
        <v>45045</v>
      </c>
      <c r="M286" s="133">
        <f t="shared" si="15"/>
        <v>52.989130434782609</v>
      </c>
    </row>
    <row r="287" spans="1:13" ht="15.75" x14ac:dyDescent="0.25">
      <c r="A287" s="7">
        <v>31</v>
      </c>
      <c r="B287" s="118" t="s">
        <v>302</v>
      </c>
      <c r="C287" s="8" t="s">
        <v>280</v>
      </c>
      <c r="D287" s="11" t="s">
        <v>256</v>
      </c>
      <c r="E287" s="16">
        <v>38564</v>
      </c>
      <c r="F287" s="10">
        <v>47012524</v>
      </c>
      <c r="G287" s="11" t="s">
        <v>29</v>
      </c>
      <c r="H287" s="12" t="s">
        <v>35</v>
      </c>
      <c r="I287" s="9">
        <v>88</v>
      </c>
      <c r="J287" s="9">
        <v>107</v>
      </c>
      <c r="K287" s="44">
        <v>195</v>
      </c>
      <c r="L287" s="127">
        <v>45213</v>
      </c>
      <c r="M287" s="133">
        <f t="shared" si="15"/>
        <v>52.989130434782609</v>
      </c>
    </row>
    <row r="288" spans="1:13" ht="15.75" x14ac:dyDescent="0.25">
      <c r="A288" s="7">
        <v>32</v>
      </c>
      <c r="B288" s="118" t="s">
        <v>382</v>
      </c>
      <c r="C288" s="8" t="s">
        <v>189</v>
      </c>
      <c r="D288" s="11" t="s">
        <v>127</v>
      </c>
      <c r="E288" s="16">
        <v>38817</v>
      </c>
      <c r="F288" s="10">
        <v>47239588</v>
      </c>
      <c r="G288" s="11" t="s">
        <v>15</v>
      </c>
      <c r="H288" s="12" t="s">
        <v>35</v>
      </c>
      <c r="I288" s="9">
        <v>85</v>
      </c>
      <c r="J288" s="9">
        <v>105</v>
      </c>
      <c r="K288" s="44">
        <v>190</v>
      </c>
      <c r="L288" s="127">
        <v>45206</v>
      </c>
      <c r="M288" s="133">
        <f t="shared" si="15"/>
        <v>51.630434782608695</v>
      </c>
    </row>
    <row r="289" spans="1:13" ht="15.75" x14ac:dyDescent="0.25">
      <c r="A289" s="78">
        <v>33</v>
      </c>
      <c r="B289" s="118" t="s">
        <v>221</v>
      </c>
      <c r="C289" s="8" t="s">
        <v>222</v>
      </c>
      <c r="D289" s="11" t="s">
        <v>127</v>
      </c>
      <c r="E289" s="16">
        <v>39667</v>
      </c>
      <c r="F289" s="10">
        <v>48898160</v>
      </c>
      <c r="G289" s="11" t="s">
        <v>18</v>
      </c>
      <c r="H289" s="12" t="s">
        <v>35</v>
      </c>
      <c r="I289" s="9">
        <v>84</v>
      </c>
      <c r="J289" s="9">
        <v>105</v>
      </c>
      <c r="K289" s="44">
        <v>189</v>
      </c>
      <c r="L289" s="127">
        <v>45206</v>
      </c>
      <c r="M289" s="133">
        <f t="shared" si="15"/>
        <v>51.358695652173914</v>
      </c>
    </row>
    <row r="290" spans="1:13" ht="15.75" x14ac:dyDescent="0.25">
      <c r="A290" s="78">
        <v>34</v>
      </c>
      <c r="B290" s="117" t="s">
        <v>448</v>
      </c>
      <c r="C290" s="83" t="s">
        <v>359</v>
      </c>
      <c r="D290" s="38" t="s">
        <v>360</v>
      </c>
      <c r="E290" s="95">
        <v>38540</v>
      </c>
      <c r="F290" s="52">
        <v>46755300</v>
      </c>
      <c r="G290" s="38" t="s">
        <v>29</v>
      </c>
      <c r="H290" s="85" t="s">
        <v>35</v>
      </c>
      <c r="I290" s="47">
        <v>87</v>
      </c>
      <c r="J290" s="47">
        <v>100</v>
      </c>
      <c r="K290" s="53">
        <v>187</v>
      </c>
      <c r="L290" s="126">
        <v>45171</v>
      </c>
      <c r="M290" s="133">
        <f t="shared" si="15"/>
        <v>50.815217391304344</v>
      </c>
    </row>
    <row r="291" spans="1:13" ht="15.75" x14ac:dyDescent="0.25">
      <c r="A291" s="7">
        <v>35</v>
      </c>
      <c r="B291" s="118" t="s">
        <v>384</v>
      </c>
      <c r="C291" s="8" t="s">
        <v>74</v>
      </c>
      <c r="D291" s="11" t="s">
        <v>348</v>
      </c>
      <c r="E291" s="16">
        <v>38405</v>
      </c>
      <c r="F291" s="10">
        <v>46536759</v>
      </c>
      <c r="G291" s="11" t="s">
        <v>29</v>
      </c>
      <c r="H291" s="12" t="s">
        <v>35</v>
      </c>
      <c r="I291" s="9">
        <v>79</v>
      </c>
      <c r="J291" s="9">
        <v>105</v>
      </c>
      <c r="K291" s="44">
        <v>184</v>
      </c>
      <c r="L291" s="127">
        <v>45213</v>
      </c>
      <c r="M291" s="133">
        <f t="shared" si="15"/>
        <v>50</v>
      </c>
    </row>
    <row r="292" spans="1:13" ht="15.75" x14ac:dyDescent="0.25">
      <c r="A292" s="7">
        <v>36</v>
      </c>
      <c r="B292" s="118" t="s">
        <v>449</v>
      </c>
      <c r="C292" s="8" t="s">
        <v>359</v>
      </c>
      <c r="D292" s="11" t="s">
        <v>360</v>
      </c>
      <c r="E292" s="16">
        <v>37755</v>
      </c>
      <c r="F292" s="10">
        <v>44893667</v>
      </c>
      <c r="G292" s="11" t="s">
        <v>29</v>
      </c>
      <c r="H292" s="12" t="s">
        <v>35</v>
      </c>
      <c r="I292" s="9">
        <v>80</v>
      </c>
      <c r="J292" s="9">
        <v>90</v>
      </c>
      <c r="K292" s="44">
        <v>170</v>
      </c>
      <c r="L292" s="127">
        <v>45215</v>
      </c>
      <c r="M292" s="133">
        <f t="shared" si="15"/>
        <v>46.195652173913039</v>
      </c>
    </row>
    <row r="293" spans="1:13" ht="15.75" x14ac:dyDescent="0.25">
      <c r="A293" s="7">
        <v>37</v>
      </c>
      <c r="B293" s="118" t="s">
        <v>495</v>
      </c>
      <c r="C293" s="8" t="s">
        <v>162</v>
      </c>
      <c r="D293" s="11" t="s">
        <v>163</v>
      </c>
      <c r="E293" s="16">
        <v>40135</v>
      </c>
      <c r="F293" s="10">
        <v>49896913</v>
      </c>
      <c r="G293" s="11" t="s">
        <v>18</v>
      </c>
      <c r="H293" s="12" t="s">
        <v>35</v>
      </c>
      <c r="I293" s="9">
        <v>75</v>
      </c>
      <c r="J293" s="9">
        <v>90</v>
      </c>
      <c r="K293" s="44">
        <v>165</v>
      </c>
      <c r="L293" s="127">
        <v>45213</v>
      </c>
      <c r="M293" s="133">
        <f t="shared" si="15"/>
        <v>44.836956521739125</v>
      </c>
    </row>
    <row r="294" spans="1:13" ht="16.5" thickBot="1" x14ac:dyDescent="0.3">
      <c r="A294" s="184">
        <v>38</v>
      </c>
      <c r="B294" s="171" t="s">
        <v>220</v>
      </c>
      <c r="C294" s="233" t="s">
        <v>209</v>
      </c>
      <c r="D294" s="176" t="s">
        <v>210</v>
      </c>
      <c r="E294" s="234">
        <v>40057</v>
      </c>
      <c r="F294" s="235">
        <v>49578133</v>
      </c>
      <c r="G294" s="176" t="s">
        <v>18</v>
      </c>
      <c r="H294" s="236" t="s">
        <v>35</v>
      </c>
      <c r="I294" s="203">
        <v>71</v>
      </c>
      <c r="J294" s="203">
        <v>88</v>
      </c>
      <c r="K294" s="204">
        <v>159</v>
      </c>
      <c r="L294" s="180">
        <v>45045</v>
      </c>
      <c r="M294" s="134">
        <f t="shared" si="15"/>
        <v>43.20652173913043</v>
      </c>
    </row>
    <row r="295" spans="1:13" ht="15.75" x14ac:dyDescent="0.25">
      <c r="A295" s="1">
        <v>1</v>
      </c>
      <c r="B295" s="120" t="s">
        <v>118</v>
      </c>
      <c r="C295" s="2" t="s">
        <v>24</v>
      </c>
      <c r="D295" s="4" t="s">
        <v>256</v>
      </c>
      <c r="E295" s="15">
        <v>33120</v>
      </c>
      <c r="F295" s="5">
        <v>35459130</v>
      </c>
      <c r="G295" s="4" t="s">
        <v>21</v>
      </c>
      <c r="H295" s="6" t="s">
        <v>34</v>
      </c>
      <c r="I295" s="3">
        <v>150</v>
      </c>
      <c r="J295" s="3">
        <v>175</v>
      </c>
      <c r="K295" s="42">
        <v>325</v>
      </c>
      <c r="L295" s="129">
        <v>44996</v>
      </c>
      <c r="M295" s="132">
        <f>(K295/3.87)</f>
        <v>83.979328165374682</v>
      </c>
    </row>
    <row r="296" spans="1:13" ht="15.75" x14ac:dyDescent="0.25">
      <c r="A296" s="7">
        <v>2</v>
      </c>
      <c r="B296" s="118" t="s">
        <v>385</v>
      </c>
      <c r="C296" s="8" t="s">
        <v>91</v>
      </c>
      <c r="D296" s="11" t="s">
        <v>251</v>
      </c>
      <c r="E296" s="36">
        <v>36215</v>
      </c>
      <c r="F296" s="10">
        <v>41760542</v>
      </c>
      <c r="G296" s="11" t="s">
        <v>21</v>
      </c>
      <c r="H296" s="12" t="s">
        <v>34</v>
      </c>
      <c r="I296" s="9">
        <v>137</v>
      </c>
      <c r="J296" s="9">
        <v>175</v>
      </c>
      <c r="K296" s="44">
        <v>312</v>
      </c>
      <c r="L296" s="127">
        <v>45213</v>
      </c>
      <c r="M296" s="133">
        <f>(K296/3.87)</f>
        <v>80.620155038759691</v>
      </c>
    </row>
    <row r="297" spans="1:13" ht="15.75" x14ac:dyDescent="0.25">
      <c r="A297" s="78">
        <v>3</v>
      </c>
      <c r="B297" s="117" t="s">
        <v>22</v>
      </c>
      <c r="C297" s="83" t="s">
        <v>19</v>
      </c>
      <c r="D297" s="38" t="s">
        <v>20</v>
      </c>
      <c r="E297" s="84">
        <v>35760</v>
      </c>
      <c r="F297" s="52">
        <v>40748914</v>
      </c>
      <c r="G297" s="38" t="s">
        <v>21</v>
      </c>
      <c r="H297" s="86" t="s">
        <v>34</v>
      </c>
      <c r="I297" s="66">
        <v>135</v>
      </c>
      <c r="J297" s="66">
        <v>175</v>
      </c>
      <c r="K297" s="67">
        <v>310</v>
      </c>
      <c r="L297" s="126">
        <v>45045</v>
      </c>
      <c r="M297" s="133">
        <f>(K297/3.87)</f>
        <v>80.103359173126606</v>
      </c>
    </row>
    <row r="298" spans="1:13" ht="15.75" x14ac:dyDescent="0.25">
      <c r="A298" s="78">
        <v>4</v>
      </c>
      <c r="B298" s="117" t="s">
        <v>88</v>
      </c>
      <c r="C298" s="83" t="s">
        <v>24</v>
      </c>
      <c r="D298" s="38" t="s">
        <v>256</v>
      </c>
      <c r="E298" s="95">
        <v>36825</v>
      </c>
      <c r="F298" s="52">
        <v>42951481</v>
      </c>
      <c r="G298" s="38" t="s">
        <v>21</v>
      </c>
      <c r="H298" s="85" t="s">
        <v>34</v>
      </c>
      <c r="I298" s="47">
        <v>140</v>
      </c>
      <c r="J298" s="47">
        <v>168</v>
      </c>
      <c r="K298" s="53">
        <v>308</v>
      </c>
      <c r="L298" s="126">
        <v>45016</v>
      </c>
      <c r="M298" s="133">
        <f>(K298/3.87)</f>
        <v>79.586563307493535</v>
      </c>
    </row>
    <row r="299" spans="1:13" ht="15.75" x14ac:dyDescent="0.25">
      <c r="A299" s="7">
        <v>5</v>
      </c>
      <c r="B299" s="118" t="s">
        <v>66</v>
      </c>
      <c r="C299" s="8" t="s">
        <v>74</v>
      </c>
      <c r="D299" s="11" t="s">
        <v>255</v>
      </c>
      <c r="E299" s="36">
        <v>38272</v>
      </c>
      <c r="F299" s="10">
        <v>95074807</v>
      </c>
      <c r="G299" s="11" t="s">
        <v>29</v>
      </c>
      <c r="H299" s="12" t="s">
        <v>34</v>
      </c>
      <c r="I299" s="9">
        <v>130</v>
      </c>
      <c r="J299" s="9">
        <v>162</v>
      </c>
      <c r="K299" s="44">
        <v>292</v>
      </c>
      <c r="L299" s="127">
        <v>44996</v>
      </c>
      <c r="M299" s="133">
        <f>(K299/3.87)</f>
        <v>75.452196382428937</v>
      </c>
    </row>
    <row r="300" spans="1:13" ht="15.75" x14ac:dyDescent="0.25">
      <c r="A300" s="7">
        <v>6</v>
      </c>
      <c r="B300" s="118" t="s">
        <v>450</v>
      </c>
      <c r="C300" s="8" t="s">
        <v>24</v>
      </c>
      <c r="D300" s="11" t="s">
        <v>256</v>
      </c>
      <c r="E300" s="36">
        <v>36826</v>
      </c>
      <c r="F300" s="10">
        <v>42994324</v>
      </c>
      <c r="G300" s="11" t="s">
        <v>21</v>
      </c>
      <c r="H300" s="12" t="s">
        <v>34</v>
      </c>
      <c r="I300" s="9">
        <v>130</v>
      </c>
      <c r="J300" s="9">
        <v>155</v>
      </c>
      <c r="K300" s="44">
        <v>285</v>
      </c>
      <c r="L300" s="127">
        <v>45157</v>
      </c>
      <c r="M300" s="133">
        <f t="shared" ref="M300:M305" si="16">(K300/3.87)</f>
        <v>73.643410852713174</v>
      </c>
    </row>
    <row r="301" spans="1:13" ht="15.75" x14ac:dyDescent="0.25">
      <c r="A301" s="7">
        <v>7</v>
      </c>
      <c r="B301" s="118" t="s">
        <v>496</v>
      </c>
      <c r="C301" s="8" t="s">
        <v>25</v>
      </c>
      <c r="D301" s="11" t="s">
        <v>256</v>
      </c>
      <c r="E301" s="36">
        <v>35858</v>
      </c>
      <c r="F301" s="10">
        <v>41390015</v>
      </c>
      <c r="G301" s="11" t="s">
        <v>21</v>
      </c>
      <c r="H301" s="12" t="s">
        <v>34</v>
      </c>
      <c r="I301" s="9">
        <v>125</v>
      </c>
      <c r="J301" s="9">
        <v>155</v>
      </c>
      <c r="K301" s="44">
        <v>280</v>
      </c>
      <c r="L301" s="127">
        <v>45213</v>
      </c>
      <c r="M301" s="133">
        <f t="shared" si="16"/>
        <v>72.351421188630482</v>
      </c>
    </row>
    <row r="302" spans="1:13" ht="15.75" x14ac:dyDescent="0.25">
      <c r="A302" s="7">
        <v>8</v>
      </c>
      <c r="B302" s="118" t="s">
        <v>103</v>
      </c>
      <c r="C302" s="8" t="s">
        <v>102</v>
      </c>
      <c r="D302" s="11" t="s">
        <v>104</v>
      </c>
      <c r="E302" s="36">
        <v>37837</v>
      </c>
      <c r="F302" s="10">
        <v>44960740</v>
      </c>
      <c r="G302" s="11" t="s">
        <v>29</v>
      </c>
      <c r="H302" s="12" t="s">
        <v>34</v>
      </c>
      <c r="I302" s="9">
        <v>125</v>
      </c>
      <c r="J302" s="9">
        <v>153</v>
      </c>
      <c r="K302" s="44">
        <v>278</v>
      </c>
      <c r="L302" s="127">
        <v>44996</v>
      </c>
      <c r="M302" s="133">
        <f t="shared" si="16"/>
        <v>71.834625322997411</v>
      </c>
    </row>
    <row r="303" spans="1:13" ht="15.75" x14ac:dyDescent="0.25">
      <c r="A303" s="78">
        <v>9</v>
      </c>
      <c r="B303" s="118" t="s">
        <v>115</v>
      </c>
      <c r="C303" s="8" t="s">
        <v>81</v>
      </c>
      <c r="D303" s="11" t="s">
        <v>254</v>
      </c>
      <c r="E303" s="36">
        <v>39359</v>
      </c>
      <c r="F303" s="10">
        <v>47914890</v>
      </c>
      <c r="G303" s="11" t="s">
        <v>15</v>
      </c>
      <c r="H303" s="12" t="s">
        <v>497</v>
      </c>
      <c r="I303" s="9">
        <v>123</v>
      </c>
      <c r="J303" s="9">
        <v>148</v>
      </c>
      <c r="K303" s="44">
        <v>271</v>
      </c>
      <c r="L303" s="181">
        <v>45213</v>
      </c>
      <c r="M303" s="133">
        <f>(K303/3.87)</f>
        <v>70.025839793281648</v>
      </c>
    </row>
    <row r="304" spans="1:13" ht="15.75" x14ac:dyDescent="0.25">
      <c r="A304" s="78">
        <v>10</v>
      </c>
      <c r="B304" s="118" t="s">
        <v>223</v>
      </c>
      <c r="C304" s="8" t="s">
        <v>24</v>
      </c>
      <c r="D304" s="11" t="s">
        <v>256</v>
      </c>
      <c r="E304" s="36">
        <v>36452</v>
      </c>
      <c r="F304" s="10">
        <v>40800695</v>
      </c>
      <c r="G304" s="11" t="s">
        <v>21</v>
      </c>
      <c r="H304" s="12" t="s">
        <v>34</v>
      </c>
      <c r="I304" s="9">
        <v>118</v>
      </c>
      <c r="J304" s="9">
        <v>150</v>
      </c>
      <c r="K304" s="44">
        <v>268</v>
      </c>
      <c r="L304" s="127">
        <v>45045</v>
      </c>
      <c r="M304" s="133">
        <f t="shared" si="16"/>
        <v>69.250645994832041</v>
      </c>
    </row>
    <row r="305" spans="1:13" ht="15.75" x14ac:dyDescent="0.25">
      <c r="A305" s="7">
        <v>11</v>
      </c>
      <c r="B305" s="118" t="s">
        <v>26</v>
      </c>
      <c r="C305" s="8" t="s">
        <v>25</v>
      </c>
      <c r="D305" s="11" t="s">
        <v>256</v>
      </c>
      <c r="E305" s="36">
        <v>37130</v>
      </c>
      <c r="F305" s="10">
        <v>43570613</v>
      </c>
      <c r="G305" s="11" t="s">
        <v>21</v>
      </c>
      <c r="H305" s="14" t="s">
        <v>34</v>
      </c>
      <c r="I305" s="13">
        <v>118</v>
      </c>
      <c r="J305" s="13">
        <v>147</v>
      </c>
      <c r="K305" s="43">
        <v>265</v>
      </c>
      <c r="L305" s="127">
        <v>44996</v>
      </c>
      <c r="M305" s="133">
        <f t="shared" si="16"/>
        <v>68.47545219638242</v>
      </c>
    </row>
    <row r="306" spans="1:13" ht="15.75" x14ac:dyDescent="0.25">
      <c r="A306" s="7">
        <v>12</v>
      </c>
      <c r="B306" s="118" t="s">
        <v>390</v>
      </c>
      <c r="C306" s="8" t="s">
        <v>81</v>
      </c>
      <c r="D306" s="11" t="s">
        <v>275</v>
      </c>
      <c r="E306" s="36">
        <v>37007</v>
      </c>
      <c r="F306" s="10">
        <v>43217535</v>
      </c>
      <c r="G306" s="11" t="s">
        <v>21</v>
      </c>
      <c r="H306" s="14" t="s">
        <v>34</v>
      </c>
      <c r="I306" s="13">
        <v>115</v>
      </c>
      <c r="J306" s="13">
        <v>145</v>
      </c>
      <c r="K306" s="43">
        <v>260</v>
      </c>
      <c r="L306" s="127">
        <v>45213</v>
      </c>
      <c r="M306" s="133">
        <f>(K306/3.87)</f>
        <v>67.183462532299743</v>
      </c>
    </row>
    <row r="307" spans="1:13" ht="15.75" x14ac:dyDescent="0.25">
      <c r="A307" s="7">
        <v>13</v>
      </c>
      <c r="B307" s="118" t="s">
        <v>307</v>
      </c>
      <c r="C307" s="8" t="s">
        <v>67</v>
      </c>
      <c r="D307" s="11" t="s">
        <v>256</v>
      </c>
      <c r="E307" s="36">
        <v>36327</v>
      </c>
      <c r="F307" s="10">
        <v>42014080</v>
      </c>
      <c r="G307" s="11" t="s">
        <v>21</v>
      </c>
      <c r="H307" s="12" t="s">
        <v>34</v>
      </c>
      <c r="I307" s="9">
        <v>110</v>
      </c>
      <c r="J307" s="9">
        <v>142</v>
      </c>
      <c r="K307" s="44">
        <v>252</v>
      </c>
      <c r="L307" s="127">
        <v>45129</v>
      </c>
      <c r="M307" s="133">
        <f t="shared" ref="M307:M320" si="17">(K307/3.87)</f>
        <v>65.116279069767444</v>
      </c>
    </row>
    <row r="308" spans="1:13" ht="15.75" x14ac:dyDescent="0.25">
      <c r="A308" s="7">
        <v>14</v>
      </c>
      <c r="B308" s="118" t="s">
        <v>498</v>
      </c>
      <c r="C308" s="8" t="s">
        <v>129</v>
      </c>
      <c r="D308" s="11" t="s">
        <v>424</v>
      </c>
      <c r="E308" s="36">
        <v>36925</v>
      </c>
      <c r="F308" s="10">
        <v>43071980</v>
      </c>
      <c r="G308" s="11" t="s">
        <v>21</v>
      </c>
      <c r="H308" s="12" t="s">
        <v>34</v>
      </c>
      <c r="I308" s="9">
        <v>110</v>
      </c>
      <c r="J308" s="9">
        <v>130</v>
      </c>
      <c r="K308" s="44">
        <v>240</v>
      </c>
      <c r="L308" s="127">
        <v>45171</v>
      </c>
      <c r="M308" s="133">
        <f t="shared" si="17"/>
        <v>62.015503875968989</v>
      </c>
    </row>
    <row r="309" spans="1:13" ht="15.75" x14ac:dyDescent="0.25">
      <c r="A309" s="78">
        <v>15</v>
      </c>
      <c r="B309" s="118" t="s">
        <v>303</v>
      </c>
      <c r="C309" s="8" t="s">
        <v>283</v>
      </c>
      <c r="D309" s="11" t="s">
        <v>256</v>
      </c>
      <c r="E309" s="36">
        <v>35296</v>
      </c>
      <c r="F309" s="10">
        <v>40375553</v>
      </c>
      <c r="G309" s="11" t="s">
        <v>21</v>
      </c>
      <c r="H309" s="12" t="s">
        <v>34</v>
      </c>
      <c r="I309" s="9">
        <v>108</v>
      </c>
      <c r="J309" s="9">
        <v>130</v>
      </c>
      <c r="K309" s="44">
        <v>238</v>
      </c>
      <c r="L309" s="127">
        <v>45087</v>
      </c>
      <c r="M309" s="133">
        <f t="shared" si="17"/>
        <v>61.498708010335918</v>
      </c>
    </row>
    <row r="310" spans="1:13" ht="15.75" x14ac:dyDescent="0.25">
      <c r="A310" s="78">
        <v>16</v>
      </c>
      <c r="B310" s="118" t="s">
        <v>386</v>
      </c>
      <c r="C310" s="8" t="s">
        <v>387</v>
      </c>
      <c r="D310" s="11" t="s">
        <v>256</v>
      </c>
      <c r="E310" s="36">
        <v>31869</v>
      </c>
      <c r="F310" s="10">
        <v>93685000</v>
      </c>
      <c r="G310" s="11" t="s">
        <v>21</v>
      </c>
      <c r="H310" s="12" t="s">
        <v>34</v>
      </c>
      <c r="I310" s="9">
        <v>106</v>
      </c>
      <c r="J310" s="9">
        <v>132</v>
      </c>
      <c r="K310" s="44">
        <v>238</v>
      </c>
      <c r="L310" s="127">
        <v>45129</v>
      </c>
      <c r="M310" s="133">
        <f t="shared" si="17"/>
        <v>61.498708010335918</v>
      </c>
    </row>
    <row r="311" spans="1:13" ht="15.75" x14ac:dyDescent="0.25">
      <c r="A311" s="7">
        <v>17</v>
      </c>
      <c r="B311" s="118" t="s">
        <v>224</v>
      </c>
      <c r="C311" s="8" t="s">
        <v>141</v>
      </c>
      <c r="D311" s="11" t="s">
        <v>142</v>
      </c>
      <c r="E311" s="36">
        <v>38718</v>
      </c>
      <c r="F311" s="10">
        <v>46049960</v>
      </c>
      <c r="G311" s="11" t="s">
        <v>15</v>
      </c>
      <c r="H311" s="12" t="s">
        <v>34</v>
      </c>
      <c r="I311" s="9">
        <v>105</v>
      </c>
      <c r="J311" s="9">
        <v>125</v>
      </c>
      <c r="K311" s="44">
        <v>230</v>
      </c>
      <c r="L311" s="127">
        <v>45045</v>
      </c>
      <c r="M311" s="133">
        <f t="shared" si="17"/>
        <v>59.431524547803619</v>
      </c>
    </row>
    <row r="312" spans="1:13" ht="15.75" x14ac:dyDescent="0.25">
      <c r="A312" s="7">
        <v>18</v>
      </c>
      <c r="B312" s="121" t="s">
        <v>388</v>
      </c>
      <c r="C312" s="98" t="s">
        <v>141</v>
      </c>
      <c r="D312" s="77" t="s">
        <v>142</v>
      </c>
      <c r="E312" s="104">
        <v>38996</v>
      </c>
      <c r="F312" s="100">
        <v>47605440</v>
      </c>
      <c r="G312" s="77" t="s">
        <v>15</v>
      </c>
      <c r="H312" s="101" t="s">
        <v>34</v>
      </c>
      <c r="I312" s="102">
        <v>100</v>
      </c>
      <c r="J312" s="102">
        <v>130</v>
      </c>
      <c r="K312" s="103">
        <v>230</v>
      </c>
      <c r="L312" s="126">
        <v>45122</v>
      </c>
      <c r="M312" s="133">
        <f t="shared" si="17"/>
        <v>59.431524547803619</v>
      </c>
    </row>
    <row r="313" spans="1:13" ht="15.75" x14ac:dyDescent="0.25">
      <c r="A313" s="7">
        <v>19</v>
      </c>
      <c r="B313" s="123" t="s">
        <v>389</v>
      </c>
      <c r="C313" s="109" t="s">
        <v>141</v>
      </c>
      <c r="D313" s="110" t="s">
        <v>142</v>
      </c>
      <c r="E313" s="111">
        <v>37757</v>
      </c>
      <c r="F313" s="112">
        <v>44920604</v>
      </c>
      <c r="G313" s="110" t="s">
        <v>29</v>
      </c>
      <c r="H313" s="170" t="s">
        <v>34</v>
      </c>
      <c r="I313" s="161">
        <v>95</v>
      </c>
      <c r="J313" s="161">
        <v>127</v>
      </c>
      <c r="K313" s="162">
        <v>222</v>
      </c>
      <c r="L313" s="127">
        <v>45045</v>
      </c>
      <c r="M313" s="133">
        <f t="shared" si="17"/>
        <v>57.364341085271313</v>
      </c>
    </row>
    <row r="314" spans="1:13" ht="15.75" x14ac:dyDescent="0.25">
      <c r="A314" s="7">
        <v>20</v>
      </c>
      <c r="B314" s="118" t="s">
        <v>452</v>
      </c>
      <c r="C314" s="8" t="s">
        <v>91</v>
      </c>
      <c r="D314" s="11" t="s">
        <v>251</v>
      </c>
      <c r="E314" s="36">
        <v>39011</v>
      </c>
      <c r="F314" s="10">
        <v>47672540</v>
      </c>
      <c r="G314" s="11" t="s">
        <v>15</v>
      </c>
      <c r="H314" s="14" t="s">
        <v>34</v>
      </c>
      <c r="I314" s="13">
        <v>97</v>
      </c>
      <c r="J314" s="13">
        <v>125</v>
      </c>
      <c r="K314" s="43">
        <v>222</v>
      </c>
      <c r="L314" s="127">
        <v>45213</v>
      </c>
      <c r="M314" s="133">
        <f>(K314/3.87)</f>
        <v>57.364341085271313</v>
      </c>
    </row>
    <row r="315" spans="1:13" ht="15.75" x14ac:dyDescent="0.25">
      <c r="A315" s="78">
        <v>21</v>
      </c>
      <c r="B315" s="118" t="s">
        <v>226</v>
      </c>
      <c r="C315" s="8" t="s">
        <v>227</v>
      </c>
      <c r="D315" s="11" t="s">
        <v>256</v>
      </c>
      <c r="E315" s="36">
        <v>39194</v>
      </c>
      <c r="F315" s="10">
        <v>47490557</v>
      </c>
      <c r="G315" s="11" t="s">
        <v>15</v>
      </c>
      <c r="H315" s="14" t="s">
        <v>34</v>
      </c>
      <c r="I315" s="13">
        <v>95</v>
      </c>
      <c r="J315" s="13">
        <v>125</v>
      </c>
      <c r="K315" s="43">
        <v>220</v>
      </c>
      <c r="L315" s="127">
        <v>45129</v>
      </c>
      <c r="M315" s="133">
        <f t="shared" si="17"/>
        <v>56.847545219638242</v>
      </c>
    </row>
    <row r="316" spans="1:13" ht="15.75" x14ac:dyDescent="0.25">
      <c r="A316" s="78">
        <v>22</v>
      </c>
      <c r="B316" s="118" t="s">
        <v>304</v>
      </c>
      <c r="C316" s="8" t="s">
        <v>305</v>
      </c>
      <c r="D316" s="11" t="s">
        <v>256</v>
      </c>
      <c r="E316" s="36">
        <v>38846</v>
      </c>
      <c r="F316" s="10">
        <v>47314118</v>
      </c>
      <c r="G316" s="11" t="s">
        <v>15</v>
      </c>
      <c r="H316" s="14" t="s">
        <v>34</v>
      </c>
      <c r="I316" s="13">
        <v>86</v>
      </c>
      <c r="J316" s="13">
        <v>105</v>
      </c>
      <c r="K316" s="43">
        <v>191</v>
      </c>
      <c r="L316" s="127">
        <v>45213</v>
      </c>
      <c r="M316" s="133">
        <f>(K316/3.87)</f>
        <v>49.354005167958654</v>
      </c>
    </row>
    <row r="317" spans="1:13" ht="15.75" x14ac:dyDescent="0.25">
      <c r="A317" s="7">
        <v>23</v>
      </c>
      <c r="B317" s="117" t="s">
        <v>228</v>
      </c>
      <c r="C317" s="83" t="s">
        <v>209</v>
      </c>
      <c r="D317" s="38" t="s">
        <v>210</v>
      </c>
      <c r="E317" s="84">
        <v>36378</v>
      </c>
      <c r="F317" s="52">
        <v>41732886</v>
      </c>
      <c r="G317" s="38" t="s">
        <v>21</v>
      </c>
      <c r="H317" s="86" t="s">
        <v>34</v>
      </c>
      <c r="I317" s="66">
        <v>85</v>
      </c>
      <c r="J317" s="66">
        <v>104</v>
      </c>
      <c r="K317" s="67">
        <v>189</v>
      </c>
      <c r="L317" s="126">
        <v>45171</v>
      </c>
      <c r="M317" s="133">
        <f>(K317/3.87)</f>
        <v>48.837209302325583</v>
      </c>
    </row>
    <row r="318" spans="1:13" ht="15.75" x14ac:dyDescent="0.25">
      <c r="A318" s="7">
        <v>24</v>
      </c>
      <c r="B318" s="118" t="s">
        <v>306</v>
      </c>
      <c r="C318" s="8" t="s">
        <v>162</v>
      </c>
      <c r="D318" s="11" t="s">
        <v>163</v>
      </c>
      <c r="E318" s="36">
        <v>38527</v>
      </c>
      <c r="F318" s="10">
        <v>46652326</v>
      </c>
      <c r="G318" s="11" t="s">
        <v>29</v>
      </c>
      <c r="H318" s="14" t="s">
        <v>34</v>
      </c>
      <c r="I318" s="13">
        <v>82</v>
      </c>
      <c r="J318" s="13">
        <v>97</v>
      </c>
      <c r="K318" s="43">
        <v>179</v>
      </c>
      <c r="L318" s="127">
        <v>45087</v>
      </c>
      <c r="M318" s="133">
        <f t="shared" si="17"/>
        <v>46.253229974160206</v>
      </c>
    </row>
    <row r="319" spans="1:13" ht="15.75" x14ac:dyDescent="0.25">
      <c r="A319" s="7">
        <v>25</v>
      </c>
      <c r="B319" s="118" t="s">
        <v>391</v>
      </c>
      <c r="C319" s="8" t="s">
        <v>209</v>
      </c>
      <c r="D319" s="11" t="s">
        <v>210</v>
      </c>
      <c r="E319" s="36">
        <v>40057</v>
      </c>
      <c r="F319" s="10">
        <v>49578133</v>
      </c>
      <c r="G319" s="11" t="s">
        <v>18</v>
      </c>
      <c r="H319" s="14" t="s">
        <v>34</v>
      </c>
      <c r="I319" s="13">
        <v>72</v>
      </c>
      <c r="J319" s="13">
        <v>95</v>
      </c>
      <c r="K319" s="43">
        <v>167</v>
      </c>
      <c r="L319" s="127">
        <v>45171</v>
      </c>
      <c r="M319" s="133">
        <f t="shared" si="17"/>
        <v>43.152454780361758</v>
      </c>
    </row>
    <row r="320" spans="1:13" ht="16.5" thickBot="1" x14ac:dyDescent="0.3">
      <c r="A320" s="76">
        <v>26</v>
      </c>
      <c r="B320" s="121" t="s">
        <v>499</v>
      </c>
      <c r="C320" s="98" t="s">
        <v>470</v>
      </c>
      <c r="D320" s="77" t="s">
        <v>127</v>
      </c>
      <c r="E320" s="104">
        <v>39514</v>
      </c>
      <c r="F320" s="100">
        <v>48354661</v>
      </c>
      <c r="G320" s="77" t="s">
        <v>18</v>
      </c>
      <c r="H320" s="105" t="s">
        <v>34</v>
      </c>
      <c r="I320" s="106">
        <v>70</v>
      </c>
      <c r="J320" s="106">
        <v>95</v>
      </c>
      <c r="K320" s="107">
        <v>165</v>
      </c>
      <c r="L320" s="130">
        <v>45206</v>
      </c>
      <c r="M320" s="133">
        <f t="shared" si="17"/>
        <v>42.63565891472868</v>
      </c>
    </row>
    <row r="321" spans="1:13" ht="15.75" x14ac:dyDescent="0.25">
      <c r="A321" s="1">
        <v>1</v>
      </c>
      <c r="B321" s="120" t="s">
        <v>67</v>
      </c>
      <c r="C321" s="2" t="s">
        <v>19</v>
      </c>
      <c r="D321" s="4" t="s">
        <v>20</v>
      </c>
      <c r="E321" s="39">
        <v>34906</v>
      </c>
      <c r="F321" s="5">
        <v>39069307</v>
      </c>
      <c r="G321" s="4" t="s">
        <v>21</v>
      </c>
      <c r="H321" s="75" t="s">
        <v>45</v>
      </c>
      <c r="I321" s="68">
        <v>137</v>
      </c>
      <c r="J321" s="68">
        <v>181</v>
      </c>
      <c r="K321" s="69">
        <v>318</v>
      </c>
      <c r="L321" s="129">
        <v>45016</v>
      </c>
      <c r="M321" s="132">
        <f>(K321/4.01)</f>
        <v>79.301745635910223</v>
      </c>
    </row>
    <row r="322" spans="1:13" ht="15.75" x14ac:dyDescent="0.25">
      <c r="A322" s="78">
        <v>2</v>
      </c>
      <c r="B322" s="117" t="s">
        <v>500</v>
      </c>
      <c r="C322" s="83" t="s">
        <v>24</v>
      </c>
      <c r="D322" s="38" t="s">
        <v>256</v>
      </c>
      <c r="E322" s="84">
        <v>33120</v>
      </c>
      <c r="F322" s="52">
        <v>35459130</v>
      </c>
      <c r="G322" s="38" t="s">
        <v>21</v>
      </c>
      <c r="H322" s="86" t="s">
        <v>45</v>
      </c>
      <c r="I322" s="66">
        <v>140</v>
      </c>
      <c r="J322" s="66">
        <v>170</v>
      </c>
      <c r="K322" s="67">
        <v>310</v>
      </c>
      <c r="L322" s="126">
        <v>45213</v>
      </c>
      <c r="M322" s="133">
        <f t="shared" ref="M322:M335" si="18">(K322/4.01)</f>
        <v>77.306733167082299</v>
      </c>
    </row>
    <row r="323" spans="1:13" ht="15.75" x14ac:dyDescent="0.25">
      <c r="A323" s="78">
        <v>3</v>
      </c>
      <c r="B323" s="117" t="s">
        <v>89</v>
      </c>
      <c r="C323" s="83" t="s">
        <v>19</v>
      </c>
      <c r="D323" s="38" t="s">
        <v>20</v>
      </c>
      <c r="E323" s="84">
        <v>35760</v>
      </c>
      <c r="F323" s="52">
        <v>40748914</v>
      </c>
      <c r="G323" s="38" t="s">
        <v>21</v>
      </c>
      <c r="H323" s="86" t="s">
        <v>45</v>
      </c>
      <c r="I323" s="66">
        <v>130</v>
      </c>
      <c r="J323" s="66">
        <v>177</v>
      </c>
      <c r="K323" s="67">
        <v>307</v>
      </c>
      <c r="L323" s="126">
        <v>45016</v>
      </c>
      <c r="M323" s="133">
        <f t="shared" si="18"/>
        <v>76.558603491271825</v>
      </c>
    </row>
    <row r="324" spans="1:13" ht="15.75" x14ac:dyDescent="0.25">
      <c r="A324" s="78">
        <v>4</v>
      </c>
      <c r="B324" s="117" t="s">
        <v>453</v>
      </c>
      <c r="C324" s="83" t="s">
        <v>24</v>
      </c>
      <c r="D324" s="38" t="s">
        <v>256</v>
      </c>
      <c r="E324" s="84">
        <v>36825</v>
      </c>
      <c r="F324" s="52">
        <v>42951481</v>
      </c>
      <c r="G324" s="38" t="s">
        <v>21</v>
      </c>
      <c r="H324" s="86" t="s">
        <v>45</v>
      </c>
      <c r="I324" s="66">
        <v>141</v>
      </c>
      <c r="J324" s="66">
        <v>165</v>
      </c>
      <c r="K324" s="67">
        <v>306</v>
      </c>
      <c r="L324" s="126">
        <v>45157</v>
      </c>
      <c r="M324" s="133">
        <f t="shared" si="18"/>
        <v>76.309226932668338</v>
      </c>
    </row>
    <row r="325" spans="1:13" ht="15.75" x14ac:dyDescent="0.25">
      <c r="A325" s="78">
        <v>5</v>
      </c>
      <c r="B325" s="117" t="s">
        <v>229</v>
      </c>
      <c r="C325" s="83" t="s">
        <v>102</v>
      </c>
      <c r="D325" s="38" t="s">
        <v>104</v>
      </c>
      <c r="E325" s="84">
        <v>37837</v>
      </c>
      <c r="F325" s="52">
        <v>44960740</v>
      </c>
      <c r="G325" s="38" t="s">
        <v>29</v>
      </c>
      <c r="H325" s="86" t="s">
        <v>45</v>
      </c>
      <c r="I325" s="66">
        <v>140</v>
      </c>
      <c r="J325" s="66">
        <v>165</v>
      </c>
      <c r="K325" s="67">
        <v>305</v>
      </c>
      <c r="L325" s="126">
        <v>45215</v>
      </c>
      <c r="M325" s="133">
        <f>(K325/4.01)</f>
        <v>76.059850374064837</v>
      </c>
    </row>
    <row r="326" spans="1:13" ht="15.75" x14ac:dyDescent="0.25">
      <c r="A326" s="78">
        <v>6</v>
      </c>
      <c r="B326" s="117" t="s">
        <v>230</v>
      </c>
      <c r="C326" s="83" t="s">
        <v>141</v>
      </c>
      <c r="D326" s="38" t="s">
        <v>142</v>
      </c>
      <c r="E326" s="84">
        <v>37158</v>
      </c>
      <c r="F326" s="52">
        <v>43707217</v>
      </c>
      <c r="G326" s="38" t="s">
        <v>21</v>
      </c>
      <c r="H326" s="86" t="s">
        <v>45</v>
      </c>
      <c r="I326" s="66">
        <v>138</v>
      </c>
      <c r="J326" s="66">
        <v>165</v>
      </c>
      <c r="K326" s="67">
        <v>303</v>
      </c>
      <c r="L326" s="126">
        <v>45122</v>
      </c>
      <c r="M326" s="133">
        <f t="shared" si="18"/>
        <v>75.561097256857863</v>
      </c>
    </row>
    <row r="327" spans="1:13" ht="15.75" x14ac:dyDescent="0.25">
      <c r="A327" s="78">
        <v>7</v>
      </c>
      <c r="B327" s="117" t="s">
        <v>392</v>
      </c>
      <c r="C327" s="83" t="s">
        <v>19</v>
      </c>
      <c r="D327" s="38" t="s">
        <v>20</v>
      </c>
      <c r="E327" s="84">
        <v>35363</v>
      </c>
      <c r="F327" s="52">
        <v>39911852</v>
      </c>
      <c r="G327" s="38" t="s">
        <v>21</v>
      </c>
      <c r="H327" s="86" t="s">
        <v>45</v>
      </c>
      <c r="I327" s="66">
        <v>137</v>
      </c>
      <c r="J327" s="66">
        <v>160</v>
      </c>
      <c r="K327" s="67">
        <v>297</v>
      </c>
      <c r="L327" s="126">
        <v>45213</v>
      </c>
      <c r="M327" s="133">
        <f t="shared" si="18"/>
        <v>74.064837905236914</v>
      </c>
    </row>
    <row r="328" spans="1:13" ht="15.75" x14ac:dyDescent="0.25">
      <c r="A328" s="78">
        <v>8</v>
      </c>
      <c r="B328" s="117" t="s">
        <v>26</v>
      </c>
      <c r="C328" s="83" t="s">
        <v>25</v>
      </c>
      <c r="D328" s="38" t="s">
        <v>256</v>
      </c>
      <c r="E328" s="84">
        <v>37130</v>
      </c>
      <c r="F328" s="52">
        <v>43570613</v>
      </c>
      <c r="G328" s="38" t="s">
        <v>21</v>
      </c>
      <c r="H328" s="86" t="s">
        <v>45</v>
      </c>
      <c r="I328" s="66">
        <v>115</v>
      </c>
      <c r="J328" s="66">
        <v>157</v>
      </c>
      <c r="K328" s="67">
        <v>272</v>
      </c>
      <c r="L328" s="126">
        <v>45045</v>
      </c>
      <c r="M328" s="133">
        <f t="shared" si="18"/>
        <v>67.830423940149629</v>
      </c>
    </row>
    <row r="329" spans="1:13" ht="15.75" x14ac:dyDescent="0.25">
      <c r="A329" s="78">
        <v>9</v>
      </c>
      <c r="B329" s="117" t="s">
        <v>454</v>
      </c>
      <c r="C329" s="83" t="s">
        <v>71</v>
      </c>
      <c r="D329" s="38" t="s">
        <v>83</v>
      </c>
      <c r="E329" s="84">
        <v>36189</v>
      </c>
      <c r="F329" s="52">
        <v>41627127</v>
      </c>
      <c r="G329" s="38" t="s">
        <v>21</v>
      </c>
      <c r="H329" s="86" t="s">
        <v>45</v>
      </c>
      <c r="I329" s="66">
        <v>121</v>
      </c>
      <c r="J329" s="66">
        <v>140</v>
      </c>
      <c r="K329" s="67">
        <v>261</v>
      </c>
      <c r="L329" s="126">
        <v>45171</v>
      </c>
      <c r="M329" s="133">
        <f t="shared" si="18"/>
        <v>65.087281795511231</v>
      </c>
    </row>
    <row r="330" spans="1:13" ht="15.75" x14ac:dyDescent="0.25">
      <c r="A330" s="78">
        <v>10</v>
      </c>
      <c r="B330" s="118" t="s">
        <v>13</v>
      </c>
      <c r="C330" s="8" t="s">
        <v>14</v>
      </c>
      <c r="D330" s="11" t="s">
        <v>249</v>
      </c>
      <c r="E330" s="36">
        <v>38819</v>
      </c>
      <c r="F330" s="10">
        <v>47206233</v>
      </c>
      <c r="G330" s="11" t="s">
        <v>15</v>
      </c>
      <c r="H330" s="12" t="s">
        <v>45</v>
      </c>
      <c r="I330" s="9">
        <v>119</v>
      </c>
      <c r="J330" s="9">
        <v>141</v>
      </c>
      <c r="K330" s="44">
        <v>260</v>
      </c>
      <c r="L330" s="127">
        <v>45087</v>
      </c>
      <c r="M330" s="133">
        <f t="shared" si="18"/>
        <v>64.83790523690773</v>
      </c>
    </row>
    <row r="331" spans="1:13" ht="15.75" x14ac:dyDescent="0.25">
      <c r="A331" s="78">
        <v>11</v>
      </c>
      <c r="B331" s="117" t="s">
        <v>231</v>
      </c>
      <c r="C331" s="83" t="s">
        <v>209</v>
      </c>
      <c r="D331" s="38" t="s">
        <v>210</v>
      </c>
      <c r="E331" s="84">
        <v>37581</v>
      </c>
      <c r="F331" s="52">
        <v>44289980</v>
      </c>
      <c r="G331" s="38" t="s">
        <v>21</v>
      </c>
      <c r="H331" s="86" t="s">
        <v>45</v>
      </c>
      <c r="I331" s="66">
        <v>121</v>
      </c>
      <c r="J331" s="66">
        <v>134</v>
      </c>
      <c r="K331" s="67">
        <v>255</v>
      </c>
      <c r="L331" s="126">
        <v>45045</v>
      </c>
      <c r="M331" s="133">
        <f t="shared" si="18"/>
        <v>63.591022443890274</v>
      </c>
    </row>
    <row r="332" spans="1:13" ht="15.75" x14ac:dyDescent="0.25">
      <c r="A332" s="78">
        <v>12</v>
      </c>
      <c r="B332" s="118" t="s">
        <v>393</v>
      </c>
      <c r="C332" s="8" t="s">
        <v>67</v>
      </c>
      <c r="D332" s="11" t="s">
        <v>256</v>
      </c>
      <c r="E332" s="36">
        <v>36327</v>
      </c>
      <c r="F332" s="10">
        <v>42014080</v>
      </c>
      <c r="G332" s="11" t="s">
        <v>21</v>
      </c>
      <c r="H332" s="12" t="s">
        <v>45</v>
      </c>
      <c r="I332" s="9">
        <v>110</v>
      </c>
      <c r="J332" s="9">
        <v>145</v>
      </c>
      <c r="K332" s="44">
        <v>255</v>
      </c>
      <c r="L332" s="127">
        <v>45087</v>
      </c>
      <c r="M332" s="133">
        <f t="shared" si="18"/>
        <v>63.591022443890274</v>
      </c>
    </row>
    <row r="333" spans="1:13" ht="15.75" x14ac:dyDescent="0.25">
      <c r="A333" s="78">
        <v>13</v>
      </c>
      <c r="B333" s="118" t="s">
        <v>455</v>
      </c>
      <c r="C333" s="8" t="s">
        <v>283</v>
      </c>
      <c r="D333" s="11" t="s">
        <v>256</v>
      </c>
      <c r="E333" s="36">
        <v>35296</v>
      </c>
      <c r="F333" s="10">
        <v>40375553</v>
      </c>
      <c r="G333" s="11" t="s">
        <v>21</v>
      </c>
      <c r="H333" s="12" t="s">
        <v>45</v>
      </c>
      <c r="I333" s="9">
        <v>110</v>
      </c>
      <c r="J333" s="9">
        <v>132</v>
      </c>
      <c r="K333" s="44">
        <v>242</v>
      </c>
      <c r="L333" s="127">
        <v>45171</v>
      </c>
      <c r="M333" s="133">
        <f t="shared" si="18"/>
        <v>60.349127182044889</v>
      </c>
    </row>
    <row r="334" spans="1:13" ht="15.75" x14ac:dyDescent="0.25">
      <c r="A334" s="78">
        <v>14</v>
      </c>
      <c r="B334" s="118" t="s">
        <v>394</v>
      </c>
      <c r="C334" s="8" t="s">
        <v>96</v>
      </c>
      <c r="D334" s="11" t="s">
        <v>256</v>
      </c>
      <c r="E334" s="36">
        <v>38036</v>
      </c>
      <c r="F334" s="10">
        <v>45480648</v>
      </c>
      <c r="G334" s="11" t="s">
        <v>29</v>
      </c>
      <c r="H334" s="12" t="s">
        <v>45</v>
      </c>
      <c r="I334" s="9">
        <v>100</v>
      </c>
      <c r="J334" s="9">
        <v>125</v>
      </c>
      <c r="K334" s="44">
        <v>225</v>
      </c>
      <c r="L334" s="127">
        <v>45171</v>
      </c>
      <c r="M334" s="133">
        <f t="shared" si="18"/>
        <v>56.109725685785541</v>
      </c>
    </row>
    <row r="335" spans="1:13" ht="16.5" thickBot="1" x14ac:dyDescent="0.3">
      <c r="A335" s="76">
        <v>15</v>
      </c>
      <c r="B335" s="121" t="s">
        <v>308</v>
      </c>
      <c r="C335" s="98" t="s">
        <v>309</v>
      </c>
      <c r="D335" s="77" t="s">
        <v>250</v>
      </c>
      <c r="E335" s="104">
        <v>33139</v>
      </c>
      <c r="F335" s="100">
        <v>35593161</v>
      </c>
      <c r="G335" s="77" t="s">
        <v>21</v>
      </c>
      <c r="H335" s="101" t="s">
        <v>45</v>
      </c>
      <c r="I335" s="102">
        <v>75</v>
      </c>
      <c r="J335" s="102">
        <v>110</v>
      </c>
      <c r="K335" s="103">
        <v>185</v>
      </c>
      <c r="L335" s="130">
        <v>45129</v>
      </c>
      <c r="M335" s="133">
        <f t="shared" si="18"/>
        <v>46.13466334164589</v>
      </c>
    </row>
    <row r="336" spans="1:13" ht="15.75" x14ac:dyDescent="0.25">
      <c r="A336" s="1">
        <v>1</v>
      </c>
      <c r="B336" s="120" t="s">
        <v>68</v>
      </c>
      <c r="C336" s="2" t="s">
        <v>42</v>
      </c>
      <c r="D336" s="4" t="s">
        <v>70</v>
      </c>
      <c r="E336" s="39">
        <v>38919</v>
      </c>
      <c r="F336" s="5">
        <v>47210431</v>
      </c>
      <c r="G336" s="4" t="s">
        <v>15</v>
      </c>
      <c r="H336" s="6" t="s">
        <v>233</v>
      </c>
      <c r="I336" s="3">
        <v>155</v>
      </c>
      <c r="J336" s="3">
        <v>182</v>
      </c>
      <c r="K336" s="42">
        <v>337</v>
      </c>
      <c r="L336" s="129">
        <v>45087</v>
      </c>
      <c r="M336" s="132">
        <f>(K336/4.12)</f>
        <v>81.796116504854368</v>
      </c>
    </row>
    <row r="337" spans="1:13" ht="15.75" x14ac:dyDescent="0.25">
      <c r="A337" s="7">
        <v>2</v>
      </c>
      <c r="B337" s="118" t="s">
        <v>234</v>
      </c>
      <c r="C337" s="8" t="s">
        <v>85</v>
      </c>
      <c r="D337" s="11" t="s">
        <v>250</v>
      </c>
      <c r="E337" s="36">
        <v>34473</v>
      </c>
      <c r="F337" s="10">
        <v>35461504</v>
      </c>
      <c r="G337" s="11" t="s">
        <v>21</v>
      </c>
      <c r="H337" s="12" t="s">
        <v>233</v>
      </c>
      <c r="I337" s="9">
        <v>125</v>
      </c>
      <c r="J337" s="9">
        <v>150</v>
      </c>
      <c r="K337" s="44">
        <v>275</v>
      </c>
      <c r="L337" s="127">
        <v>45171</v>
      </c>
      <c r="M337" s="155">
        <f>(K337/4.12)</f>
        <v>66.747572815533985</v>
      </c>
    </row>
    <row r="338" spans="1:13" ht="15.75" x14ac:dyDescent="0.25">
      <c r="A338" s="7">
        <v>3</v>
      </c>
      <c r="B338" s="118" t="s">
        <v>501</v>
      </c>
      <c r="C338" s="8" t="s">
        <v>71</v>
      </c>
      <c r="D338" s="11" t="s">
        <v>83</v>
      </c>
      <c r="E338" s="36">
        <v>36189</v>
      </c>
      <c r="F338" s="10">
        <v>41627127</v>
      </c>
      <c r="G338" s="11" t="s">
        <v>21</v>
      </c>
      <c r="H338" s="12" t="s">
        <v>233</v>
      </c>
      <c r="I338" s="9">
        <v>120</v>
      </c>
      <c r="J338" s="9">
        <v>145</v>
      </c>
      <c r="K338" s="44">
        <v>265</v>
      </c>
      <c r="L338" s="127">
        <v>45213</v>
      </c>
      <c r="M338" s="155">
        <f t="shared" ref="M338:M343" si="19">(K338/4.12)</f>
        <v>64.320388349514559</v>
      </c>
    </row>
    <row r="339" spans="1:13" ht="15.75" x14ac:dyDescent="0.25">
      <c r="A339" s="7">
        <v>4</v>
      </c>
      <c r="B339" s="118" t="s">
        <v>310</v>
      </c>
      <c r="C339" s="8" t="s">
        <v>200</v>
      </c>
      <c r="D339" s="11" t="s">
        <v>256</v>
      </c>
      <c r="E339" s="36">
        <v>34818</v>
      </c>
      <c r="F339" s="10">
        <v>39756281</v>
      </c>
      <c r="G339" s="11" t="s">
        <v>21</v>
      </c>
      <c r="H339" s="12" t="s">
        <v>233</v>
      </c>
      <c r="I339" s="9">
        <v>115</v>
      </c>
      <c r="J339" s="9">
        <v>145</v>
      </c>
      <c r="K339" s="44">
        <v>260</v>
      </c>
      <c r="L339" s="127">
        <v>45129</v>
      </c>
      <c r="M339" s="155">
        <f t="shared" si="19"/>
        <v>63.106796116504853</v>
      </c>
    </row>
    <row r="340" spans="1:13" ht="15.75" x14ac:dyDescent="0.25">
      <c r="A340" s="7">
        <v>5</v>
      </c>
      <c r="B340" s="118" t="s">
        <v>311</v>
      </c>
      <c r="C340" s="8" t="s">
        <v>147</v>
      </c>
      <c r="D340" s="11" t="s">
        <v>256</v>
      </c>
      <c r="E340" s="36">
        <v>32745</v>
      </c>
      <c r="F340" s="10">
        <v>34717901</v>
      </c>
      <c r="G340" s="11" t="s">
        <v>21</v>
      </c>
      <c r="H340" s="12" t="s">
        <v>233</v>
      </c>
      <c r="I340" s="9">
        <v>110</v>
      </c>
      <c r="J340" s="9">
        <v>130</v>
      </c>
      <c r="K340" s="44">
        <v>240</v>
      </c>
      <c r="L340" s="127">
        <v>45171</v>
      </c>
      <c r="M340" s="155">
        <f t="shared" si="19"/>
        <v>58.252427184466015</v>
      </c>
    </row>
    <row r="341" spans="1:13" ht="15.75" x14ac:dyDescent="0.25">
      <c r="A341" s="108">
        <v>6</v>
      </c>
      <c r="B341" s="123" t="s">
        <v>395</v>
      </c>
      <c r="C341" s="109" t="s">
        <v>98</v>
      </c>
      <c r="D341" s="110" t="s">
        <v>258</v>
      </c>
      <c r="E341" s="111">
        <v>37638</v>
      </c>
      <c r="F341" s="112">
        <v>44609881</v>
      </c>
      <c r="G341" s="110" t="s">
        <v>29</v>
      </c>
      <c r="H341" s="170" t="s">
        <v>233</v>
      </c>
      <c r="I341" s="161">
        <v>100</v>
      </c>
      <c r="J341" s="161">
        <v>130</v>
      </c>
      <c r="K341" s="162">
        <v>230</v>
      </c>
      <c r="L341" s="131">
        <v>45171</v>
      </c>
      <c r="M341" s="155">
        <f t="shared" si="19"/>
        <v>55.825242718446603</v>
      </c>
    </row>
    <row r="342" spans="1:13" ht="15.75" x14ac:dyDescent="0.25">
      <c r="A342" s="7">
        <v>7</v>
      </c>
      <c r="B342" s="118" t="s">
        <v>396</v>
      </c>
      <c r="C342" s="8" t="s">
        <v>28</v>
      </c>
      <c r="D342" s="11" t="s">
        <v>127</v>
      </c>
      <c r="E342" s="36">
        <v>39248</v>
      </c>
      <c r="F342" s="10">
        <v>48090255</v>
      </c>
      <c r="G342" s="11" t="s">
        <v>15</v>
      </c>
      <c r="H342" s="12" t="s">
        <v>233</v>
      </c>
      <c r="I342" s="9">
        <v>97</v>
      </c>
      <c r="J342" s="9">
        <v>110</v>
      </c>
      <c r="K342" s="44">
        <v>207</v>
      </c>
      <c r="L342" s="127">
        <v>45129</v>
      </c>
      <c r="M342" s="155">
        <f t="shared" si="19"/>
        <v>50.242718446601941</v>
      </c>
    </row>
    <row r="343" spans="1:13" ht="15.75" x14ac:dyDescent="0.25">
      <c r="A343" s="78">
        <v>8</v>
      </c>
      <c r="B343" s="117" t="s">
        <v>235</v>
      </c>
      <c r="C343" s="83" t="s">
        <v>179</v>
      </c>
      <c r="D343" s="38" t="s">
        <v>180</v>
      </c>
      <c r="E343" s="84">
        <v>39547</v>
      </c>
      <c r="F343" s="52">
        <v>48410598</v>
      </c>
      <c r="G343" s="38" t="s">
        <v>18</v>
      </c>
      <c r="H343" s="85" t="s">
        <v>233</v>
      </c>
      <c r="I343" s="47">
        <v>93</v>
      </c>
      <c r="J343" s="47">
        <v>110</v>
      </c>
      <c r="K343" s="53">
        <v>203</v>
      </c>
      <c r="L343" s="126">
        <v>45213</v>
      </c>
      <c r="M343" s="133">
        <f t="shared" si="19"/>
        <v>49.271844660194176</v>
      </c>
    </row>
    <row r="344" spans="1:13" ht="16.5" thickBot="1" x14ac:dyDescent="0.3">
      <c r="A344" s="7">
        <v>9</v>
      </c>
      <c r="B344" s="118" t="s">
        <v>397</v>
      </c>
      <c r="C344" s="8" t="s">
        <v>200</v>
      </c>
      <c r="D344" s="11" t="s">
        <v>256</v>
      </c>
      <c r="E344" s="36">
        <v>32978</v>
      </c>
      <c r="F344" s="10">
        <v>35205440</v>
      </c>
      <c r="G344" s="11" t="s">
        <v>21</v>
      </c>
      <c r="H344" s="12" t="s">
        <v>233</v>
      </c>
      <c r="I344" s="9">
        <v>88</v>
      </c>
      <c r="J344" s="9">
        <v>105</v>
      </c>
      <c r="K344" s="44">
        <v>193</v>
      </c>
      <c r="L344" s="127">
        <v>45171</v>
      </c>
      <c r="M344" s="155">
        <f>(K344/4.12)</f>
        <v>46.844660194174757</v>
      </c>
    </row>
    <row r="345" spans="1:13" ht="15.75" x14ac:dyDescent="0.25">
      <c r="A345" s="1">
        <v>1</v>
      </c>
      <c r="B345" s="120" t="s">
        <v>232</v>
      </c>
      <c r="C345" s="18" t="s">
        <v>42</v>
      </c>
      <c r="D345" s="20" t="s">
        <v>70</v>
      </c>
      <c r="E345" s="21">
        <v>38919</v>
      </c>
      <c r="F345" s="40">
        <v>47210431</v>
      </c>
      <c r="G345" s="4" t="s">
        <v>15</v>
      </c>
      <c r="H345" s="22" t="s">
        <v>312</v>
      </c>
      <c r="I345" s="3">
        <v>143</v>
      </c>
      <c r="J345" s="3">
        <v>167</v>
      </c>
      <c r="K345" s="42">
        <v>310</v>
      </c>
      <c r="L345" s="129">
        <v>44996</v>
      </c>
      <c r="M345" s="132">
        <f t="shared" ref="M345:M354" si="20">(K345/4.24)</f>
        <v>73.113207547169807</v>
      </c>
    </row>
    <row r="346" spans="1:13" ht="15.75" x14ac:dyDescent="0.25">
      <c r="A346" s="78">
        <v>2</v>
      </c>
      <c r="B346" s="117" t="s">
        <v>456</v>
      </c>
      <c r="C346" s="28" t="s">
        <v>28</v>
      </c>
      <c r="D346" s="30" t="s">
        <v>127</v>
      </c>
      <c r="E346" s="31">
        <v>39248</v>
      </c>
      <c r="F346" s="41">
        <v>48090255</v>
      </c>
      <c r="G346" s="38" t="s">
        <v>15</v>
      </c>
      <c r="H346" s="32" t="s">
        <v>312</v>
      </c>
      <c r="I346" s="47">
        <v>103</v>
      </c>
      <c r="J346" s="47">
        <v>122</v>
      </c>
      <c r="K346" s="53">
        <v>225</v>
      </c>
      <c r="L346" s="126">
        <v>45185</v>
      </c>
      <c r="M346" s="155">
        <f t="shared" si="20"/>
        <v>53.066037735849051</v>
      </c>
    </row>
    <row r="347" spans="1:13" ht="15.75" x14ac:dyDescent="0.25">
      <c r="A347" s="78">
        <v>3</v>
      </c>
      <c r="B347" s="117" t="s">
        <v>457</v>
      </c>
      <c r="C347" s="28" t="s">
        <v>179</v>
      </c>
      <c r="D347" s="30" t="s">
        <v>180</v>
      </c>
      <c r="E347" s="31">
        <v>39547</v>
      </c>
      <c r="F347" s="41">
        <v>48410598</v>
      </c>
      <c r="G347" s="38" t="s">
        <v>18</v>
      </c>
      <c r="H347" s="32" t="s">
        <v>312</v>
      </c>
      <c r="I347" s="47">
        <v>90</v>
      </c>
      <c r="J347" s="47">
        <v>115</v>
      </c>
      <c r="K347" s="53">
        <v>205</v>
      </c>
      <c r="L347" s="126">
        <v>45178</v>
      </c>
      <c r="M347" s="155">
        <f t="shared" si="20"/>
        <v>48.349056603773583</v>
      </c>
    </row>
    <row r="348" spans="1:13" ht="15.75" x14ac:dyDescent="0.25">
      <c r="A348" s="78">
        <v>4</v>
      </c>
      <c r="B348" s="117" t="s">
        <v>236</v>
      </c>
      <c r="C348" s="28" t="s">
        <v>191</v>
      </c>
      <c r="D348" s="30" t="s">
        <v>180</v>
      </c>
      <c r="E348" s="31">
        <v>39126</v>
      </c>
      <c r="F348" s="41">
        <v>47902359</v>
      </c>
      <c r="G348" s="38" t="s">
        <v>15</v>
      </c>
      <c r="H348" s="27" t="s">
        <v>312</v>
      </c>
      <c r="I348" s="47">
        <v>90</v>
      </c>
      <c r="J348" s="47">
        <v>105</v>
      </c>
      <c r="K348" s="53">
        <v>195</v>
      </c>
      <c r="L348" s="126">
        <v>45213</v>
      </c>
      <c r="M348" s="155">
        <f t="shared" si="20"/>
        <v>45.990566037735846</v>
      </c>
    </row>
    <row r="349" spans="1:13" ht="15.75" x14ac:dyDescent="0.25">
      <c r="A349" s="7">
        <v>5</v>
      </c>
      <c r="B349" s="118" t="s">
        <v>237</v>
      </c>
      <c r="C349" s="23" t="s">
        <v>109</v>
      </c>
      <c r="D349" s="25" t="s">
        <v>139</v>
      </c>
      <c r="E349" s="26">
        <v>40045</v>
      </c>
      <c r="F349" s="34">
        <v>49724145</v>
      </c>
      <c r="G349" s="11" t="s">
        <v>18</v>
      </c>
      <c r="H349" s="27" t="s">
        <v>312</v>
      </c>
      <c r="I349" s="9">
        <v>80</v>
      </c>
      <c r="J349" s="9">
        <v>102</v>
      </c>
      <c r="K349" s="44">
        <v>182</v>
      </c>
      <c r="L349" s="127">
        <v>45129</v>
      </c>
      <c r="M349" s="155">
        <f t="shared" si="20"/>
        <v>42.924528301886788</v>
      </c>
    </row>
    <row r="350" spans="1:13" ht="16.5" thickBot="1" x14ac:dyDescent="0.3">
      <c r="A350" s="184">
        <v>6</v>
      </c>
      <c r="B350" s="171" t="s">
        <v>238</v>
      </c>
      <c r="C350" s="172" t="s">
        <v>176</v>
      </c>
      <c r="D350" s="173" t="s">
        <v>177</v>
      </c>
      <c r="E350" s="174">
        <v>38905</v>
      </c>
      <c r="F350" s="175">
        <v>47281669</v>
      </c>
      <c r="G350" s="176" t="s">
        <v>15</v>
      </c>
      <c r="H350" s="177" t="s">
        <v>312</v>
      </c>
      <c r="I350" s="203">
        <v>72</v>
      </c>
      <c r="J350" s="203">
        <v>95</v>
      </c>
      <c r="K350" s="204">
        <v>167</v>
      </c>
      <c r="L350" s="180">
        <v>45171</v>
      </c>
      <c r="M350" s="134">
        <f t="shared" si="20"/>
        <v>39.386792452830186</v>
      </c>
    </row>
    <row r="351" spans="1:13" ht="15.75" x14ac:dyDescent="0.25">
      <c r="A351" s="78">
        <v>1</v>
      </c>
      <c r="B351" s="117" t="s">
        <v>398</v>
      </c>
      <c r="C351" s="28" t="s">
        <v>24</v>
      </c>
      <c r="D351" s="30" t="s">
        <v>256</v>
      </c>
      <c r="E351" s="31">
        <v>35330</v>
      </c>
      <c r="F351" s="41">
        <v>39921809</v>
      </c>
      <c r="G351" s="38" t="s">
        <v>21</v>
      </c>
      <c r="H351" s="32" t="s">
        <v>41</v>
      </c>
      <c r="I351" s="47">
        <v>135</v>
      </c>
      <c r="J351" s="47">
        <v>160</v>
      </c>
      <c r="K351" s="53">
        <v>295</v>
      </c>
      <c r="L351" s="126">
        <v>45213</v>
      </c>
      <c r="M351" s="132">
        <f t="shared" si="20"/>
        <v>69.575471698113205</v>
      </c>
    </row>
    <row r="352" spans="1:13" ht="15.75" x14ac:dyDescent="0.25">
      <c r="A352" s="78">
        <v>2</v>
      </c>
      <c r="B352" s="117" t="s">
        <v>399</v>
      </c>
      <c r="C352" s="28" t="s">
        <v>81</v>
      </c>
      <c r="D352" s="30" t="s">
        <v>275</v>
      </c>
      <c r="E352" s="31">
        <v>33686</v>
      </c>
      <c r="F352" s="41">
        <v>36621869</v>
      </c>
      <c r="G352" s="38" t="s">
        <v>21</v>
      </c>
      <c r="H352" s="32" t="s">
        <v>41</v>
      </c>
      <c r="I352" s="47">
        <v>100</v>
      </c>
      <c r="J352" s="47">
        <v>128</v>
      </c>
      <c r="K352" s="53">
        <v>228</v>
      </c>
      <c r="L352" s="126">
        <v>45129</v>
      </c>
      <c r="M352" s="155">
        <f t="shared" si="20"/>
        <v>53.773584905660371</v>
      </c>
    </row>
    <row r="353" spans="1:13" ht="15.75" x14ac:dyDescent="0.25">
      <c r="A353" s="7">
        <v>3</v>
      </c>
      <c r="B353" s="118" t="s">
        <v>458</v>
      </c>
      <c r="C353" s="23" t="s">
        <v>280</v>
      </c>
      <c r="D353" s="25" t="s">
        <v>256</v>
      </c>
      <c r="E353" s="26">
        <v>30860</v>
      </c>
      <c r="F353" s="34">
        <v>30975789</v>
      </c>
      <c r="G353" s="11" t="s">
        <v>21</v>
      </c>
      <c r="H353" s="27" t="s">
        <v>41</v>
      </c>
      <c r="I353" s="9">
        <v>100</v>
      </c>
      <c r="J353" s="9">
        <v>125</v>
      </c>
      <c r="K353" s="44">
        <v>225</v>
      </c>
      <c r="L353" s="127">
        <v>45213</v>
      </c>
      <c r="M353" s="155">
        <f t="shared" si="20"/>
        <v>53.066037735849051</v>
      </c>
    </row>
    <row r="354" spans="1:13" ht="16.5" thickBot="1" x14ac:dyDescent="0.3">
      <c r="A354" s="78">
        <v>4</v>
      </c>
      <c r="B354" s="117" t="s">
        <v>397</v>
      </c>
      <c r="C354" s="28" t="s">
        <v>200</v>
      </c>
      <c r="D354" s="30" t="s">
        <v>256</v>
      </c>
      <c r="E354" s="31">
        <v>32978</v>
      </c>
      <c r="F354" s="41">
        <v>35205440</v>
      </c>
      <c r="G354" s="38" t="s">
        <v>21</v>
      </c>
      <c r="H354" s="32" t="s">
        <v>41</v>
      </c>
      <c r="I354" s="47">
        <v>90</v>
      </c>
      <c r="J354" s="47">
        <v>111</v>
      </c>
      <c r="K354" s="53">
        <v>201</v>
      </c>
      <c r="L354" s="126">
        <v>45213</v>
      </c>
      <c r="M354" s="155">
        <f t="shared" si="20"/>
        <v>47.405660377358487</v>
      </c>
    </row>
    <row r="355" spans="1:13" ht="15.75" x14ac:dyDescent="0.25">
      <c r="A355" s="1">
        <v>1</v>
      </c>
      <c r="B355" s="120" t="s">
        <v>69</v>
      </c>
      <c r="C355" s="18" t="s">
        <v>73</v>
      </c>
      <c r="D355" s="20" t="s">
        <v>247</v>
      </c>
      <c r="E355" s="21">
        <v>37960</v>
      </c>
      <c r="F355" s="40">
        <v>45414473</v>
      </c>
      <c r="G355" s="4" t="s">
        <v>29</v>
      </c>
      <c r="H355" s="22" t="s">
        <v>40</v>
      </c>
      <c r="I355" s="19">
        <v>141</v>
      </c>
      <c r="J355" s="19">
        <v>190</v>
      </c>
      <c r="K355" s="45">
        <v>331</v>
      </c>
      <c r="L355" s="129">
        <v>45016</v>
      </c>
      <c r="M355" s="132">
        <f>(K355/4.37)</f>
        <v>75.743707093821513</v>
      </c>
    </row>
    <row r="356" spans="1:13" ht="16.5" thickBot="1" x14ac:dyDescent="0.3">
      <c r="A356" s="184">
        <v>2</v>
      </c>
      <c r="B356" s="171" t="s">
        <v>459</v>
      </c>
      <c r="C356" s="172" t="s">
        <v>25</v>
      </c>
      <c r="D356" s="173" t="s">
        <v>256</v>
      </c>
      <c r="E356" s="174">
        <v>36592</v>
      </c>
      <c r="F356" s="175">
        <v>94309922</v>
      </c>
      <c r="G356" s="176" t="s">
        <v>21</v>
      </c>
      <c r="H356" s="177" t="s">
        <v>40</v>
      </c>
      <c r="I356" s="178">
        <v>107</v>
      </c>
      <c r="J356" s="178">
        <v>142</v>
      </c>
      <c r="K356" s="179">
        <v>249</v>
      </c>
      <c r="L356" s="180">
        <v>45171</v>
      </c>
      <c r="M356" s="134">
        <f>(K356/4.37)</f>
        <v>56.979405034324941</v>
      </c>
    </row>
  </sheetData>
  <autoFilter ref="B1:M321">
    <filterColumn colId="6" showButton="0"/>
    <filterColumn colId="7" showButton="0"/>
    <filterColumn colId="8" showButton="0"/>
    <filterColumn colId="9" showButton="0"/>
  </autoFilter>
  <mergeCells count="9">
    <mergeCell ref="M1:M2"/>
    <mergeCell ref="G1:G2"/>
    <mergeCell ref="A1:A2"/>
    <mergeCell ref="B1:B2"/>
    <mergeCell ref="C1:C2"/>
    <mergeCell ref="D1:D2"/>
    <mergeCell ref="E1:E2"/>
    <mergeCell ref="F1:F2"/>
    <mergeCell ref="H1:L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2023-04-15T20:49:51Z</dcterms:created>
  <dcterms:modified xsi:type="dcterms:W3CDTF">2023-11-14T20:24:42Z</dcterms:modified>
</cp:coreProperties>
</file>